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GET\Desktop\2026 COMPOSITE BUDGET\"/>
    </mc:Choice>
  </mc:AlternateContent>
  <xr:revisionPtr revIDLastSave="0" documentId="13_ncr:1_{97BAD6DF-7D5A-4BF3-B9F9-D101E2C034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VENUE-ALL SOURCES" sheetId="8" r:id="rId1"/>
    <sheet name="IGF" sheetId="1" r:id="rId2"/>
    <sheet name="DACF" sheetId="2" r:id="rId3"/>
    <sheet name="DDF" sheetId="3" r:id="rId4"/>
    <sheet name="PWD" sheetId="10" r:id="rId5"/>
    <sheet name="MP" sheetId="9" r:id="rId6"/>
    <sheet name="GoG" sheetId="4" r:id="rId7"/>
    <sheet name="S-NET &amp; UNICEF" sheetId="11" r:id="rId8"/>
    <sheet name="Sheet1" sheetId="6" state="hidden" r:id="rId9"/>
  </sheets>
  <definedNames>
    <definedName name="_xlnm._FilterDatabase" localSheetId="2" hidden="1">DACF!$B$1:$B$187</definedName>
  </definedNames>
  <calcPr calcId="191029"/>
</workbook>
</file>

<file path=xl/calcChain.xml><?xml version="1.0" encoding="utf-8"?>
<calcChain xmlns="http://schemas.openxmlformats.org/spreadsheetml/2006/main">
  <c r="H65" i="2" l="1"/>
  <c r="H128" i="2"/>
  <c r="H168" i="2"/>
  <c r="E126" i="8"/>
  <c r="D126" i="8"/>
  <c r="F126" i="8"/>
  <c r="F11" i="9"/>
  <c r="F19" i="11"/>
  <c r="H15" i="3"/>
  <c r="F86" i="8" l="1"/>
  <c r="E86" i="8"/>
  <c r="D86" i="8"/>
  <c r="J15" i="3"/>
  <c r="F74" i="8"/>
  <c r="E74" i="8"/>
  <c r="D74" i="8"/>
  <c r="H54" i="2" l="1"/>
  <c r="H18" i="2"/>
  <c r="H26" i="2"/>
  <c r="F168" i="2"/>
  <c r="F174" i="2"/>
  <c r="G128" i="2"/>
  <c r="H113" i="2"/>
  <c r="G113" i="2"/>
  <c r="F113" i="2"/>
  <c r="H81" i="2"/>
  <c r="G81" i="2"/>
  <c r="F81" i="2"/>
  <c r="H71" i="2"/>
  <c r="G71" i="2"/>
  <c r="F71" i="2"/>
  <c r="G33" i="2"/>
  <c r="H33" i="2"/>
  <c r="F33" i="2"/>
  <c r="E66" i="4" l="1"/>
  <c r="G66" i="4"/>
  <c r="G13" i="10"/>
  <c r="E13" i="10"/>
  <c r="G168" i="2" l="1"/>
  <c r="G152" i="2"/>
  <c r="G121" i="2" l="1"/>
  <c r="G54" i="2"/>
  <c r="F182" i="2"/>
  <c r="F152" i="2"/>
  <c r="F138" i="2"/>
  <c r="F133" i="2"/>
  <c r="F128" i="2"/>
  <c r="F121" i="2"/>
  <c r="F92" i="2"/>
  <c r="F54" i="2"/>
  <c r="F26" i="2"/>
  <c r="F18" i="2"/>
  <c r="F13" i="10"/>
  <c r="E6" i="11"/>
  <c r="H19" i="3"/>
  <c r="D19" i="9"/>
  <c r="D11" i="9"/>
  <c r="E89" i="4"/>
  <c r="E83" i="4"/>
  <c r="E76" i="4"/>
  <c r="E71" i="4"/>
  <c r="E37" i="4"/>
  <c r="D19" i="11"/>
  <c r="D6" i="11"/>
  <c r="D90" i="1"/>
  <c r="D76" i="1"/>
  <c r="D70" i="1"/>
  <c r="D66" i="1"/>
  <c r="D60" i="1"/>
  <c r="D52" i="1"/>
  <c r="D47" i="1"/>
  <c r="D44" i="1"/>
  <c r="D38" i="1"/>
  <c r="D33" i="1"/>
  <c r="D25" i="1"/>
  <c r="D16" i="1"/>
  <c r="D10" i="1"/>
  <c r="D95" i="8"/>
  <c r="D107" i="8" s="1"/>
  <c r="D106" i="8"/>
  <c r="D16" i="8"/>
  <c r="D104" i="8" s="1"/>
  <c r="D12" i="8"/>
  <c r="D103" i="8" s="1"/>
  <c r="D8" i="8"/>
  <c r="D102" i="8" s="1"/>
  <c r="H121" i="2"/>
  <c r="G26" i="2"/>
  <c r="E11" i="9"/>
  <c r="E19" i="11"/>
  <c r="F90" i="1"/>
  <c r="E90" i="1"/>
  <c r="F105" i="8"/>
  <c r="E105" i="8"/>
  <c r="F140" i="2" l="1"/>
  <c r="H20" i="3"/>
  <c r="E95" i="4"/>
  <c r="D91" i="1"/>
  <c r="D97" i="8"/>
  <c r="D105" i="8"/>
  <c r="D108" i="8" s="1"/>
  <c r="D128" i="8" s="1"/>
  <c r="E44" i="1"/>
  <c r="E38" i="1"/>
  <c r="E33" i="1"/>
  <c r="E25" i="1"/>
  <c r="E16" i="1"/>
  <c r="E10" i="1"/>
  <c r="E70" i="1"/>
  <c r="H152" i="2"/>
  <c r="F10" i="1"/>
  <c r="G37" i="4" l="1"/>
  <c r="G138" i="2" l="1"/>
  <c r="H138" i="2"/>
  <c r="F71" i="4"/>
  <c r="G71" i="4"/>
  <c r="F76" i="4"/>
  <c r="G76" i="4"/>
  <c r="F83" i="4"/>
  <c r="G83" i="4"/>
  <c r="F89" i="4"/>
  <c r="G89" i="4"/>
  <c r="F37" i="4"/>
  <c r="F66" i="4"/>
  <c r="I19" i="3"/>
  <c r="J19" i="3"/>
  <c r="I15" i="3"/>
  <c r="F76" i="1"/>
  <c r="F70" i="1"/>
  <c r="F66" i="1"/>
  <c r="F60" i="1"/>
  <c r="F52" i="1"/>
  <c r="F47" i="1"/>
  <c r="F44" i="1"/>
  <c r="F38" i="1"/>
  <c r="F33" i="1"/>
  <c r="F25" i="1"/>
  <c r="F16" i="1"/>
  <c r="G91" i="4" l="1"/>
  <c r="G95" i="4" s="1"/>
  <c r="F95" i="4"/>
  <c r="F91" i="1"/>
  <c r="J20" i="3"/>
  <c r="I20" i="3"/>
  <c r="G182" i="2" l="1"/>
  <c r="H182" i="2"/>
  <c r="G174" i="2"/>
  <c r="H174" i="2"/>
  <c r="G133" i="2"/>
  <c r="G140" i="2" s="1"/>
  <c r="H133" i="2"/>
  <c r="H140" i="2" s="1"/>
  <c r="G92" i="2"/>
  <c r="H92" i="2"/>
  <c r="G65" i="2"/>
  <c r="G18" i="2"/>
  <c r="E76" i="1"/>
  <c r="E66" i="1"/>
  <c r="E60" i="1"/>
  <c r="E52" i="1"/>
  <c r="E47" i="1"/>
  <c r="G184" i="2" l="1"/>
  <c r="H184" i="2"/>
  <c r="F95" i="8"/>
  <c r="E95" i="8"/>
  <c r="F106" i="8"/>
  <c r="E106" i="8"/>
  <c r="F16" i="8"/>
  <c r="E16" i="8"/>
  <c r="E104" i="8" s="1"/>
  <c r="F12" i="8"/>
  <c r="F103" i="8" s="1"/>
  <c r="E12" i="8"/>
  <c r="E103" i="8" s="1"/>
  <c r="F8" i="8"/>
  <c r="F102" i="8" s="1"/>
  <c r="E8" i="8"/>
  <c r="E102" i="8" s="1"/>
  <c r="E91" i="1"/>
  <c r="E107" i="8" l="1"/>
  <c r="E108" i="8" s="1"/>
  <c r="E128" i="8" s="1"/>
  <c r="E97" i="8"/>
  <c r="F104" i="8"/>
  <c r="F97" i="8"/>
  <c r="F107" i="8"/>
  <c r="F6" i="11"/>
  <c r="E19" i="9"/>
  <c r="F19" i="9"/>
  <c r="F108" i="8" l="1"/>
  <c r="F128" i="8" s="1"/>
  <c r="S8" i="6"/>
  <c r="J4" i="6" l="1"/>
  <c r="J5" i="6"/>
  <c r="M5" i="6" s="1"/>
  <c r="J6" i="6"/>
  <c r="M6" i="6" s="1"/>
  <c r="J7" i="6"/>
  <c r="J3" i="6"/>
  <c r="M3" i="6" s="1"/>
  <c r="F4" i="6"/>
  <c r="I4" i="6" s="1"/>
  <c r="L4" i="6" s="1"/>
  <c r="F5" i="6"/>
  <c r="I5" i="6" s="1"/>
  <c r="L5" i="6" s="1"/>
  <c r="F6" i="6"/>
  <c r="F7" i="6"/>
  <c r="G8" i="6"/>
  <c r="F3" i="6"/>
  <c r="B8" i="6"/>
  <c r="C4" i="6"/>
  <c r="D4" i="6" s="1"/>
  <c r="C5" i="6"/>
  <c r="D5" i="6" s="1"/>
  <c r="C6" i="6"/>
  <c r="D6" i="6" s="1"/>
  <c r="C7" i="6"/>
  <c r="D7" i="6" s="1"/>
  <c r="C3" i="6"/>
  <c r="F8" i="6" l="1"/>
  <c r="C8" i="6"/>
  <c r="O5" i="6"/>
  <c r="M7" i="6"/>
  <c r="P7" i="6" s="1"/>
  <c r="I3" i="6"/>
  <c r="L3" i="6" s="1"/>
  <c r="O3" i="6" s="1"/>
  <c r="P3" i="6"/>
  <c r="O4" i="6"/>
  <c r="J8" i="6"/>
  <c r="P6" i="6"/>
  <c r="D3" i="6"/>
  <c r="D8" i="6" s="1"/>
  <c r="P5" i="6"/>
  <c r="I7" i="6"/>
  <c r="L7" i="6" s="1"/>
  <c r="I6" i="6"/>
  <c r="L6" i="6" s="1"/>
  <c r="M4" i="6"/>
  <c r="M8" i="6" s="1"/>
  <c r="L8" i="6" l="1"/>
  <c r="O7" i="6"/>
  <c r="Q7" i="6" s="1"/>
  <c r="U7" i="6" s="1"/>
  <c r="Q5" i="6"/>
  <c r="U5" i="6" s="1"/>
  <c r="X5" i="6" s="1"/>
  <c r="P8" i="6"/>
  <c r="Q3" i="6"/>
  <c r="U3" i="6" s="1"/>
  <c r="T3" i="6" s="1"/>
  <c r="P4" i="6"/>
  <c r="I8" i="6"/>
  <c r="O6" i="6"/>
  <c r="O8" i="6" l="1"/>
  <c r="X3" i="6"/>
  <c r="X7" i="6"/>
  <c r="T7" i="6"/>
  <c r="W7" i="6" s="1"/>
  <c r="Y7" i="6" s="1"/>
  <c r="Q6" i="6"/>
  <c r="U6" i="6" s="1"/>
  <c r="W3" i="6"/>
  <c r="Y3" i="6" s="1"/>
  <c r="Q4" i="6"/>
  <c r="U4" i="6" s="1"/>
  <c r="T4" i="6" s="1"/>
  <c r="W4" i="6" s="1"/>
  <c r="T5" i="6"/>
  <c r="W5" i="6" s="1"/>
  <c r="Y5" i="6" s="1"/>
  <c r="X4" i="6" l="1"/>
  <c r="Y4" i="6" s="1"/>
  <c r="X6" i="6"/>
  <c r="T6" i="6"/>
  <c r="W6" i="6" s="1"/>
  <c r="Y6" i="6" s="1"/>
  <c r="U8" i="6"/>
  <c r="T8" i="6" l="1"/>
  <c r="W8" i="6"/>
  <c r="X8" i="6"/>
  <c r="Y8" i="6" l="1"/>
  <c r="Z3" i="6"/>
  <c r="Z5" i="6"/>
  <c r="Z7" i="6"/>
  <c r="Z6" i="6"/>
  <c r="Z4" i="6"/>
  <c r="F65" i="2"/>
</calcChain>
</file>

<file path=xl/sharedStrings.xml><?xml version="1.0" encoding="utf-8"?>
<sst xmlns="http://schemas.openxmlformats.org/spreadsheetml/2006/main" count="837" uniqueCount="467">
  <si>
    <t>Natural Account Code</t>
  </si>
  <si>
    <t>LANDS AND ROYALTIES</t>
  </si>
  <si>
    <t>Sale of Building Permit Jacket</t>
  </si>
  <si>
    <t>TOTAL</t>
  </si>
  <si>
    <t>RATES</t>
  </si>
  <si>
    <t>Basic Rates(IGF)</t>
  </si>
  <si>
    <t>Property Rates</t>
  </si>
  <si>
    <t>RENTS OF LANDS, BUILDINGS AND HOUSES</t>
  </si>
  <si>
    <t>Stores Rental/stalls</t>
  </si>
  <si>
    <t>LICENSES</t>
  </si>
  <si>
    <t>Artisan / Self Employed</t>
  </si>
  <si>
    <t>Pharmacist/Chemical Sellers</t>
  </si>
  <si>
    <t xml:space="preserve">Bakeries / Bakers </t>
  </si>
  <si>
    <t>FEES</t>
  </si>
  <si>
    <t>Advertisement/Billboards</t>
  </si>
  <si>
    <t>FINES/PENALTIES &amp; FORFEITS</t>
  </si>
  <si>
    <t>Court Fines</t>
  </si>
  <si>
    <t>Slaughter fines</t>
  </si>
  <si>
    <t>GRAND TOTAL IGF REVENUE</t>
  </si>
  <si>
    <t>NO.</t>
  </si>
  <si>
    <t>Details</t>
  </si>
  <si>
    <t>Non Established Post COMPENSATION</t>
  </si>
  <si>
    <t>Monthly Paid and Casual Labour</t>
  </si>
  <si>
    <t>Responsibilty Allowance(PM)</t>
  </si>
  <si>
    <t xml:space="preserve">Commissions </t>
  </si>
  <si>
    <t>Transfer Grants</t>
  </si>
  <si>
    <t>UTILITIES</t>
  </si>
  <si>
    <t>Electricity Charges</t>
  </si>
  <si>
    <t>Telecommunications</t>
  </si>
  <si>
    <t>Sanitation Charges</t>
  </si>
  <si>
    <t>Postal Charges</t>
  </si>
  <si>
    <t>MATERIALS-OFFICE SUPPLIES</t>
  </si>
  <si>
    <t xml:space="preserve">Printed Material &amp; Stationery </t>
  </si>
  <si>
    <t>Value Books</t>
  </si>
  <si>
    <t>Refreshments</t>
  </si>
  <si>
    <t>Feeding cost/Rations</t>
  </si>
  <si>
    <t>TRAINING-SEMINARS-CONFERENCES</t>
  </si>
  <si>
    <t>Examination Fees and Expenses</t>
  </si>
  <si>
    <t>Public Education &amp; Sensitization</t>
  </si>
  <si>
    <t>TRAVEL-TRANSPORT</t>
  </si>
  <si>
    <t>Local Travel Cost</t>
  </si>
  <si>
    <t>Maintenance &amp; Repairs - Official Vehicles</t>
  </si>
  <si>
    <t>Running Cost - Official Vehicles</t>
  </si>
  <si>
    <t xml:space="preserve">REPAIRS &amp; MAINTENANCE </t>
  </si>
  <si>
    <t>Repairs &amp; M'tce-Roads, Driveways &amp; Grounds</t>
  </si>
  <si>
    <t>Maintenance of Furniture &amp; Fixtures</t>
  </si>
  <si>
    <t>SPECIAL SERVICES</t>
  </si>
  <si>
    <t>Assembly Members Sitting Allowances</t>
  </si>
  <si>
    <t>Official Celebrations</t>
  </si>
  <si>
    <t>RENTALS</t>
  </si>
  <si>
    <t>OTHER CHARGES</t>
  </si>
  <si>
    <t>Bank Charges</t>
  </si>
  <si>
    <t>GENERAL EXPENSES</t>
  </si>
  <si>
    <t>Donations</t>
  </si>
  <si>
    <t>Contributions</t>
  </si>
  <si>
    <t>CapEx</t>
  </si>
  <si>
    <t>GRAND TOTAL IGF EXPENDITURE</t>
  </si>
  <si>
    <t>Lands And Royalties</t>
  </si>
  <si>
    <t>Rates</t>
  </si>
  <si>
    <t>Rents Of Lands, Buildings And Houses</t>
  </si>
  <si>
    <t>Licenses</t>
  </si>
  <si>
    <t>Fees</t>
  </si>
  <si>
    <t>Fines/Penalties &amp; Forfeits</t>
  </si>
  <si>
    <t>IGF Rev TOTAL</t>
  </si>
  <si>
    <t>SUB-TOTAL</t>
  </si>
  <si>
    <t>ACQUISITION OF MOVABLE &amp; IMMOV ASSETS</t>
  </si>
  <si>
    <t>REVENUE</t>
  </si>
  <si>
    <t>EXPENDITURE</t>
  </si>
  <si>
    <t>SUMMARY OF REVENUE PROJECTIONS</t>
  </si>
  <si>
    <t>Office Accommodation</t>
  </si>
  <si>
    <t>Hotel Accommodation</t>
  </si>
  <si>
    <t>SN</t>
  </si>
  <si>
    <t>LOCATION</t>
  </si>
  <si>
    <t>STATUS</t>
  </si>
  <si>
    <t>Dist. Admin</t>
  </si>
  <si>
    <t>New</t>
  </si>
  <si>
    <t>Total</t>
  </si>
  <si>
    <t>Fumigation</t>
  </si>
  <si>
    <t>Grand Total</t>
  </si>
  <si>
    <t>Asokwa</t>
  </si>
  <si>
    <t>Investment Grant</t>
  </si>
  <si>
    <t>PROGRAMMES/PROJECTS</t>
  </si>
  <si>
    <t>ANNUAL ALLOCATION/Ceiling</t>
  </si>
  <si>
    <t>Capacity Building Grant</t>
  </si>
  <si>
    <t>Amt (Ghc)</t>
  </si>
  <si>
    <t>Printed Materials &amp; Stationery</t>
  </si>
  <si>
    <t>Electricity charges</t>
  </si>
  <si>
    <t>Local travel cost</t>
  </si>
  <si>
    <t>Agric</t>
  </si>
  <si>
    <t>GRAND Total</t>
  </si>
  <si>
    <t>Social Welfare &amp; Comm. Dev't</t>
  </si>
  <si>
    <t xml:space="preserve">PARTICULARS </t>
  </si>
  <si>
    <t>IGF</t>
  </si>
  <si>
    <t>GOG</t>
  </si>
  <si>
    <t>A</t>
  </si>
  <si>
    <t>Sub-Total</t>
  </si>
  <si>
    <t>Procure Office Equipment</t>
  </si>
  <si>
    <t>B</t>
  </si>
  <si>
    <t>D</t>
  </si>
  <si>
    <t>Maintenance of General/Office Equipment</t>
  </si>
  <si>
    <t>Repairs &amp; Maintenance Office Buildings</t>
  </si>
  <si>
    <t>Maintenance of Markets</t>
  </si>
  <si>
    <t>Sports and Cultural Activities</t>
  </si>
  <si>
    <t>ADANSI ASOKWA DISTRICT ASSEMBLY</t>
  </si>
  <si>
    <t>Supply and Maintenance of Street Lights</t>
  </si>
  <si>
    <t>Monitoring and Evaluation</t>
  </si>
  <si>
    <t>MGT</t>
  </si>
  <si>
    <t>INF</t>
  </si>
  <si>
    <t>SOC</t>
  </si>
  <si>
    <t>ECON</t>
  </si>
  <si>
    <t>ENVT</t>
  </si>
  <si>
    <t>gog</t>
  </si>
  <si>
    <t>igf</t>
  </si>
  <si>
    <t>2018-2021</t>
  </si>
  <si>
    <t>GRANTS</t>
  </si>
  <si>
    <t>Salaries/Wages (Established Post)</t>
  </si>
  <si>
    <t>District Assembly Common Fund</t>
  </si>
  <si>
    <t>MP's Common Fund</t>
  </si>
  <si>
    <t>Persons With Disability Fund</t>
  </si>
  <si>
    <t>Goods &amp; Services Decentralized Dept</t>
  </si>
  <si>
    <t>GRAND TOTAL</t>
  </si>
  <si>
    <t>HIV/AIDS</t>
  </si>
  <si>
    <t>MP's SIF</t>
  </si>
  <si>
    <t>Cold Storage Facilities</t>
  </si>
  <si>
    <t>Assembly Managed Toilets/Boreholes</t>
  </si>
  <si>
    <t>PROJECT TITLE</t>
  </si>
  <si>
    <t>PROJECT STATUS</t>
  </si>
  <si>
    <t>ECONOMIC</t>
  </si>
  <si>
    <t>ENERGY</t>
  </si>
  <si>
    <t>District Wide</t>
  </si>
  <si>
    <t>AGRICULTURE</t>
  </si>
  <si>
    <t>Farmers' Day Celebration</t>
  </si>
  <si>
    <t>Nursery and Supply of Seedlings (PERD)</t>
  </si>
  <si>
    <t>TRADE</t>
  </si>
  <si>
    <t>SOCIAL SEVICES</t>
  </si>
  <si>
    <t>EDUCATION</t>
  </si>
  <si>
    <t>On-going</t>
  </si>
  <si>
    <t>HEALTH</t>
  </si>
  <si>
    <t>GOVERNANCE STRUCTURES</t>
  </si>
  <si>
    <t>SOCIAL WELFARE</t>
  </si>
  <si>
    <t>Support to Sports &amp; Recreation</t>
  </si>
  <si>
    <t>SELF-HELP PROJECTS</t>
  </si>
  <si>
    <t>DISASTER MANAGEMENT</t>
  </si>
  <si>
    <t>TOURISM</t>
  </si>
  <si>
    <t>Promote tourism development</t>
  </si>
  <si>
    <t>ADMINISTRATION</t>
  </si>
  <si>
    <t>Staff Development/Capacity Building (Local)</t>
  </si>
  <si>
    <t>Plan Preparation and Formulation</t>
  </si>
  <si>
    <t>Composite Budget Preparation and Implementation</t>
  </si>
  <si>
    <t>Project Management</t>
  </si>
  <si>
    <t>Procure Printed Material &amp; Stationery</t>
  </si>
  <si>
    <t>Maintenance of Office Motor vehicles</t>
  </si>
  <si>
    <t>Insurance of Office vehicles</t>
  </si>
  <si>
    <t>National Day Celebrations</t>
  </si>
  <si>
    <t>Revenue Generation and Mobilization</t>
  </si>
  <si>
    <t>Revenue Data Collection</t>
  </si>
  <si>
    <t>Public Publicity and Publications (Town Hall, Fora etc)</t>
  </si>
  <si>
    <t>INVESTMENT EXPENDITURE</t>
  </si>
  <si>
    <t>Rent &amp; Maintenance of Office Building</t>
  </si>
  <si>
    <t>Procure Office Furniture &amp; Fittings</t>
  </si>
  <si>
    <t>ENVIRONMENT</t>
  </si>
  <si>
    <t>SANITATION</t>
  </si>
  <si>
    <t>Sanitation Improvement Package (Zoomlion)</t>
  </si>
  <si>
    <t>Solid Waste Management (Pushing &amp; Levelling)</t>
  </si>
  <si>
    <t>PHYSICAL STRUCTURES</t>
  </si>
  <si>
    <t>OTHERS</t>
  </si>
  <si>
    <r>
      <t xml:space="preserve">District Education Fund </t>
    </r>
    <r>
      <rPr>
        <b/>
        <sz val="12"/>
        <color theme="1"/>
        <rFont val="Times New Roman"/>
        <family val="1"/>
      </rPr>
      <t>(2%)</t>
    </r>
  </si>
  <si>
    <r>
      <t xml:space="preserve">District Response Initiative </t>
    </r>
    <r>
      <rPr>
        <b/>
        <sz val="12"/>
        <color theme="1"/>
        <rFont val="Times New Roman"/>
        <family val="1"/>
      </rPr>
      <t>(0.5%)</t>
    </r>
  </si>
  <si>
    <r>
      <t xml:space="preserve">District Sub-Structures-Area Council </t>
    </r>
    <r>
      <rPr>
        <b/>
        <sz val="12"/>
        <color theme="1"/>
        <rFont val="Times New Roman"/>
        <family val="1"/>
      </rPr>
      <t>(2%)</t>
    </r>
  </si>
  <si>
    <r>
      <t xml:space="preserve">Community Initiated Projects </t>
    </r>
    <r>
      <rPr>
        <b/>
        <sz val="12"/>
        <color theme="1"/>
        <rFont val="Times New Roman"/>
        <family val="1"/>
      </rPr>
      <t>(5%)</t>
    </r>
  </si>
  <si>
    <t>Scholarships and Bursaries</t>
  </si>
  <si>
    <t>Refund of Medical Expenses</t>
  </si>
  <si>
    <t>Property Valuation/Revaluation</t>
  </si>
  <si>
    <t>Procure ICT equipments for GIFMIS implementation</t>
  </si>
  <si>
    <t>Liquid Waste Management (Dislodging of liquid waste)</t>
  </si>
  <si>
    <t>Legal/Court Charges</t>
  </si>
  <si>
    <t>Contigency/Other Charges/Miscellaneous</t>
  </si>
  <si>
    <t>Newspaper Publications/Subscriptions</t>
  </si>
  <si>
    <t>Audit Committee, DEOC Meeting etc</t>
  </si>
  <si>
    <t>Administrative &amp; Technical meetings eg. DPCU, Budget Comm, MGT meetings</t>
  </si>
  <si>
    <t>Seminars/Conferences/Workshops-Domestic</t>
  </si>
  <si>
    <t>Other Night Allowance</t>
  </si>
  <si>
    <t>Participation fee/Contribution</t>
  </si>
  <si>
    <t>Environmental Health Activities</t>
  </si>
  <si>
    <t>SUPPORT TO DEPTS</t>
  </si>
  <si>
    <t>Specialized Seed</t>
  </si>
  <si>
    <t>Chemicals and Consumbles</t>
  </si>
  <si>
    <t>Petty Tools and Equipment</t>
  </si>
  <si>
    <t>Running Cost/Fuel Expenses</t>
  </si>
  <si>
    <t>Labour Cost</t>
  </si>
  <si>
    <t>Sitting/Committee Allowance</t>
  </si>
  <si>
    <t>Feeding</t>
  </si>
  <si>
    <t>Refreshment</t>
  </si>
  <si>
    <t>Environmental sanitation-Programme</t>
  </si>
  <si>
    <t>NATURAL ACCOUNT CODE</t>
  </si>
  <si>
    <t>Human Resource</t>
  </si>
  <si>
    <t>Statistics</t>
  </si>
  <si>
    <t>DPAT Recurrent</t>
  </si>
  <si>
    <t>DPAT -Investment Grant</t>
  </si>
  <si>
    <t>Mass Immunization exercise &amp; CHN's training/Monitoring</t>
  </si>
  <si>
    <t>Support HIV/AIDS awareness</t>
  </si>
  <si>
    <t>Mineral Royalties/ Stool Lands</t>
  </si>
  <si>
    <t>Purchase of Petty Tools</t>
  </si>
  <si>
    <t>Substructure Allowance</t>
  </si>
  <si>
    <t>Departmental GoG G&amp;S Expenditure (11001)</t>
  </si>
  <si>
    <t>Saw Mills/Lumber Concession</t>
  </si>
  <si>
    <t>Food Screening Exercise</t>
  </si>
  <si>
    <t>Educational Institution-Private Schools</t>
  </si>
  <si>
    <t>Lottery Business Operators</t>
  </si>
  <si>
    <t>Adinkra Designers/Kente/Smock Weavers &amp; Sellers</t>
  </si>
  <si>
    <t>Agro Chemical/Farm Inputs Dealers</t>
  </si>
  <si>
    <t>1422032 Akpeteshie (liquor) Dealers</t>
  </si>
  <si>
    <t>Barbering Shop</t>
  </si>
  <si>
    <t>Bicycle Tricycle/ Motorcycle Repairers</t>
  </si>
  <si>
    <t>Blacksmith</t>
  </si>
  <si>
    <t>Blocks &amp; Concrete Producers</t>
  </si>
  <si>
    <t>Book, Stationery, Office Equipment, Computer &amp; Accessory,</t>
  </si>
  <si>
    <t>Building Material Dealers</t>
  </si>
  <si>
    <t>Business Centres-Printing Services/Photocopy</t>
  </si>
  <si>
    <t>Car Washing Bay</t>
  </si>
  <si>
    <t>Betting/Casino</t>
  </si>
  <si>
    <t>Ceremonial Hiring Services (Canopy/Chairs/Bench)</t>
  </si>
  <si>
    <t>Cocoa Residue Buying Companies</t>
  </si>
  <si>
    <t>Casket &amp; Coffin Dealers</t>
  </si>
  <si>
    <t>Commercial Houses (Provision shops,Malls etc.)</t>
  </si>
  <si>
    <t>Cosmetics/Personal Care/Hair Product Sales</t>
  </si>
  <si>
    <t>DPAT-Retention/Roll Over Projects</t>
  </si>
  <si>
    <t>No.</t>
  </si>
  <si>
    <t xml:space="preserve">Local travel cost </t>
  </si>
  <si>
    <t>Home Visits Program</t>
  </si>
  <si>
    <t>Resolution of Domestic Violence and Gender Based Violence Cases</t>
  </si>
  <si>
    <t>Public Education on Child Protection Issues, Teenage Pregnancy, Child Labor etc</t>
  </si>
  <si>
    <t>Works</t>
  </si>
  <si>
    <t>Egg Dealer</t>
  </si>
  <si>
    <t>Electronic/Home Appliances/Shops(New and Second Hand)</t>
  </si>
  <si>
    <t>Fabric Dealers-Sales</t>
  </si>
  <si>
    <t xml:space="preserve">Financial Institutions </t>
  </si>
  <si>
    <t>Funeral Homes and Mortuaries(Morgue only)</t>
  </si>
  <si>
    <t>Hair &amp; Beauty Service Providers</t>
  </si>
  <si>
    <t>Health Facilities – Private</t>
  </si>
  <si>
    <t>Ice Cream/Yoghurt Dealers</t>
  </si>
  <si>
    <t>Leather Works Dealers (Cobbler/Shoe Shine/Handmade)</t>
  </si>
  <si>
    <t>Mattress/Foam Products Dealers</t>
  </si>
  <si>
    <t>Milling Business (Rice/Flour/Corn/Oil Mills)</t>
  </si>
  <si>
    <t>Mineral Water Producers</t>
  </si>
  <si>
    <t>Mining Registration and License (Concessions and Prospecting)</t>
  </si>
  <si>
    <t>Mobile Phone &amp; Accessories (Sales/Assembling/Repairs)</t>
  </si>
  <si>
    <t>Non-Governmental Institutions (Renewal)</t>
  </si>
  <si>
    <t>Photographers / Video Operators</t>
  </si>
  <si>
    <t>Quarry/Sand Operators (Sand Winning and Stones)</t>
  </si>
  <si>
    <t>Service/Filling Stations (Fuel Dealers)</t>
  </si>
  <si>
    <t>Toilet Operators (Private)</t>
  </si>
  <si>
    <t>Tourism Licenced Facilities (Hotel/Guest House/Night Club)</t>
  </si>
  <si>
    <t xml:space="preserve">TV and Radio Repairers </t>
  </si>
  <si>
    <t>Vehicle Stickers/Commercial Driver's License</t>
  </si>
  <si>
    <t>Wood Fuel (Charcoal Producers/sellers)</t>
  </si>
  <si>
    <t>Burial (Cemetery) Fees</t>
  </si>
  <si>
    <t>Environmental Health Inspection and Certification Fee (Food Screening)</t>
  </si>
  <si>
    <t>Export/Conveyance (Export of Commodities)</t>
  </si>
  <si>
    <t>Lorry Park Fee/Toll (Park Entrance Fee)</t>
  </si>
  <si>
    <t>Market Tolls</t>
  </si>
  <si>
    <t>Building Offences</t>
  </si>
  <si>
    <t>Environmental Health/Safety/ Sanitation Offences</t>
  </si>
  <si>
    <t>Impounded Offences (Stray Animals)</t>
  </si>
  <si>
    <t>Akpeteshie (liquor) &amp; Soft Drinks Dealers</t>
  </si>
  <si>
    <t>Information/Communication Centre</t>
  </si>
  <si>
    <t>Poultry Farms/Livestock</t>
  </si>
  <si>
    <t>Transport Union</t>
  </si>
  <si>
    <t>Temporal Permit</t>
  </si>
  <si>
    <t>Game/Entertainment Centre</t>
  </si>
  <si>
    <t>Traffic Offenses (Spot Fines)</t>
  </si>
  <si>
    <t>Caterings Services (Chop Bars, Restaurant etc)</t>
  </si>
  <si>
    <t>Labour cost</t>
  </si>
  <si>
    <t>Participate in Regional Quarterly Technical Review meetings and National Workshops</t>
  </si>
  <si>
    <t>Training materials</t>
  </si>
  <si>
    <t>Educational Support for Persons with Disability</t>
  </si>
  <si>
    <t>Scholarships &amp; Bursaries</t>
  </si>
  <si>
    <t>Medical Support for Persons with Disability</t>
  </si>
  <si>
    <t>Purchasing of Income Generating Items for PWD's</t>
  </si>
  <si>
    <t>Sitting Allowances for Committee Members</t>
  </si>
  <si>
    <t>Communication Mast Operating Lincence</t>
  </si>
  <si>
    <t>Workshops, Training, Seminars, Meetings for Organization of PWD's</t>
  </si>
  <si>
    <t>Street Naming Exercise &amp; Property Numbering</t>
  </si>
  <si>
    <t>4No. Comm.</t>
  </si>
  <si>
    <t>Prepare Local Plans for 2 Communities (Base Maps)</t>
  </si>
  <si>
    <t>2 Comm.</t>
  </si>
  <si>
    <t>Organize District Technical Sub-C'tee &amp; Spatial Pln. Com'</t>
  </si>
  <si>
    <t>Formation of Child Protection Committee</t>
  </si>
  <si>
    <t>Responds to Emergency Cases and Justice Admin.</t>
  </si>
  <si>
    <t>Organize B.E.C.E Mock Exams and Orientation for Candidates</t>
  </si>
  <si>
    <t>My First Day at School</t>
  </si>
  <si>
    <t>Rent of Assembly Facilities e.g Staff Accomodation</t>
  </si>
  <si>
    <t>Running cost</t>
  </si>
  <si>
    <t>Natural Account Name</t>
  </si>
  <si>
    <t xml:space="preserve">Refreshment </t>
  </si>
  <si>
    <t>Telecom charges</t>
  </si>
  <si>
    <t>Local Travel cost</t>
  </si>
  <si>
    <t>Training on Beauty Care</t>
  </si>
  <si>
    <t>Fashion Designing and Production</t>
  </si>
  <si>
    <t>Purchase of Relief Material</t>
  </si>
  <si>
    <t>Climate Change related expenses (Planting of Trees, etc)</t>
  </si>
  <si>
    <t>Procure Equipment for Health Centers &amp; CHP's compounds</t>
  </si>
  <si>
    <t>Office Facilities, Materials, Supplies and Consumables</t>
  </si>
  <si>
    <t xml:space="preserve">Procure Office Equipment </t>
  </si>
  <si>
    <t>Construction of 4No. Single Self Contained for Health Staff</t>
  </si>
  <si>
    <t>Security MGT (DISEC, Watch dog etc) - Allowance</t>
  </si>
  <si>
    <t>SSF Contribution (13.5%)</t>
  </si>
  <si>
    <t>Construction Materials</t>
  </si>
  <si>
    <t>Train mechanics-Auto Diagnosis</t>
  </si>
  <si>
    <t>Reshaping and Maintenance of Feeder Roads</t>
  </si>
  <si>
    <t>Running Cost</t>
  </si>
  <si>
    <t>Needs Assessment and Monitoring &amp; Admin. of PWD Fund</t>
  </si>
  <si>
    <t>Monitoring and Supervision of Teaching &amp; Learning Activities</t>
  </si>
  <si>
    <t>Physical Planning</t>
  </si>
  <si>
    <t>Dressmakers/Tailors &amp; Fashion Designers</t>
  </si>
  <si>
    <t>Amanokrom</t>
  </si>
  <si>
    <t xml:space="preserve">  </t>
  </si>
  <si>
    <t>Construction of Slaughter Slab</t>
  </si>
  <si>
    <t>Support to Security Services (DISEC etc)</t>
  </si>
  <si>
    <t>Selected Communities</t>
  </si>
  <si>
    <t>Organize Quiz &amp; STMIE Campaign</t>
  </si>
  <si>
    <t>Office facilities, supplies &amp; accessories</t>
  </si>
  <si>
    <t>Allowance</t>
  </si>
  <si>
    <t>Printed materials &amp; stationaries</t>
  </si>
  <si>
    <t>Uniform &amp; protective clothing</t>
  </si>
  <si>
    <t>Supply &amp; Maintenance of street lights</t>
  </si>
  <si>
    <t>Procurement of Dual Desks</t>
  </si>
  <si>
    <t>SUPPORT TO DEPTS - AGRIC</t>
  </si>
  <si>
    <t>Conduct training for livestock on housing and management</t>
  </si>
  <si>
    <t>Monitoring of Extension services</t>
  </si>
  <si>
    <t>Office Administration Expenses and Utilities</t>
  </si>
  <si>
    <t>Organize RELC planning activities</t>
  </si>
  <si>
    <t>Strengthen existing FBOs</t>
  </si>
  <si>
    <t>Embark on sensitization and education on climate change</t>
  </si>
  <si>
    <t>Maintenance and running of official vehicle and motor bikes</t>
  </si>
  <si>
    <t>Sensitization on gender mainstreaming and women empowerment and its impact on agriculture</t>
  </si>
  <si>
    <t>Support to LEAP Program (6 Payment Cycle)</t>
  </si>
  <si>
    <t>Monitoring of Day Care Centers and other institutional care centers</t>
  </si>
  <si>
    <t>Maintenance of vehicle</t>
  </si>
  <si>
    <t>Monitoring Associations and NPO's</t>
  </si>
  <si>
    <t>Secure Care Orders &amp; Justice support for vulnerable</t>
  </si>
  <si>
    <t>Organize programs to Celebrate Internationa Days</t>
  </si>
  <si>
    <t>Support to indigents for registration &amp; renewal of NHIS</t>
  </si>
  <si>
    <t>Public Education,Sensitization &amp; Dissemination of information</t>
  </si>
  <si>
    <t>Conduct Farm and Home visit by AEA's</t>
  </si>
  <si>
    <t>Support to quasi institutions (e.g EC, NCCE etc.)</t>
  </si>
  <si>
    <t>Extension Services</t>
  </si>
  <si>
    <t>Ex-gratia to Assembly Members</t>
  </si>
  <si>
    <t>Health Related Activity</t>
  </si>
  <si>
    <t>NO</t>
  </si>
  <si>
    <t>PROJECT</t>
  </si>
  <si>
    <t>Office Equipments</t>
  </si>
  <si>
    <t>Mornitoring and Supervision</t>
  </si>
  <si>
    <t>Safety Net</t>
  </si>
  <si>
    <t>NATUAL ACCOUNT CODE</t>
  </si>
  <si>
    <t>Building Permit Fees</t>
  </si>
  <si>
    <t>Maintenance of 2No. Public Schools</t>
  </si>
  <si>
    <t>Drilling and Mechanization of 7 No. Boreholes</t>
  </si>
  <si>
    <t>Emergency Works</t>
  </si>
  <si>
    <t>Contribution</t>
  </si>
  <si>
    <t>RECURRENT EXPENITURE</t>
  </si>
  <si>
    <t>WORLD BANK - Safety Net (13521)</t>
  </si>
  <si>
    <t>2025 PROJECTION</t>
  </si>
  <si>
    <t>ACTUAL AS AT AUG</t>
  </si>
  <si>
    <t>Management of Reported Child Protection &amp; Family welfare Cases</t>
  </si>
  <si>
    <t>Organize training programs on genda awareness and women's empowerment</t>
  </si>
  <si>
    <t>Organize public education in basic and secondary schools and apprentices</t>
  </si>
  <si>
    <t>Organize refresher programme on the Performance Management System appraisal</t>
  </si>
  <si>
    <t>Advocacy, organizational development and organizations for PWD's</t>
  </si>
  <si>
    <t>Economic Empowerment Support to PWD's</t>
  </si>
  <si>
    <t>Organize Other Meeting(DEOC,AUDIT COM. Etc)</t>
  </si>
  <si>
    <t>Health Related Expenditure</t>
  </si>
  <si>
    <t>Sensitization on the importance of Girl Child Education</t>
  </si>
  <si>
    <t>Chemicals &amp; Consumables</t>
  </si>
  <si>
    <t xml:space="preserve">Public Education </t>
  </si>
  <si>
    <t>Construction of 1 No. 5Unit Police Headquaters with 4 Toilets, 3 Cells, Conference, Changing &amp; Store Room, Waiting area with Mechanised water system</t>
  </si>
  <si>
    <t>Provide finacial support to caregivers or parents of PWD</t>
  </si>
  <si>
    <t xml:space="preserve">Construction of CHPS Compound </t>
  </si>
  <si>
    <t xml:space="preserve"> </t>
  </si>
  <si>
    <t>2025 REVISED BUDGET</t>
  </si>
  <si>
    <t>Allowance for Assembly Members</t>
  </si>
  <si>
    <t>UNICEF</t>
  </si>
  <si>
    <t>Construction of Urinal</t>
  </si>
  <si>
    <t>Construction of placenta pit at Fumso  CHPS Compound</t>
  </si>
  <si>
    <t>Education and Training for PWD</t>
  </si>
  <si>
    <t>UNICEF - ISS(13024)</t>
  </si>
  <si>
    <t>Management of Child Protection Cases</t>
  </si>
  <si>
    <t>Staff Training Support</t>
  </si>
  <si>
    <t xml:space="preserve">Formation of Child Protection Committee </t>
  </si>
  <si>
    <t>District Child Protection Committee Meetings</t>
  </si>
  <si>
    <t>Fit Person Identification Campaign</t>
  </si>
  <si>
    <t>Home Visits and follow ups</t>
  </si>
  <si>
    <t>Sports, recreational and cultural materials</t>
  </si>
  <si>
    <t>Organize exams and orientation for candidates</t>
  </si>
  <si>
    <t>Completion of other legacy projects</t>
  </si>
  <si>
    <t>Completion of 1 No. District Administration Block</t>
  </si>
  <si>
    <t>Fumso</t>
  </si>
  <si>
    <t>Supply of 700 Octagon tables and chairs for KG</t>
  </si>
  <si>
    <t xml:space="preserve">Admistrative and Technical Meetings </t>
  </si>
  <si>
    <t>Printed Matreials and Stationery</t>
  </si>
  <si>
    <t>Provision of skip containers</t>
  </si>
  <si>
    <t>Procure sanitary tools and equipment eg. Veronica bucket</t>
  </si>
  <si>
    <t>Maintenance of 7 Public Toilets</t>
  </si>
  <si>
    <t>Acquisition of final disposal site</t>
  </si>
  <si>
    <t>Selected Comm</t>
  </si>
  <si>
    <t>Undertake general clean up exercise</t>
  </si>
  <si>
    <t>INTERNALLY GENERATED FUND (IGF)  2026-Projection</t>
  </si>
  <si>
    <t>ACTUAL AS AT AUGUST</t>
  </si>
  <si>
    <t>ACTUAL AS AT AUGUAST</t>
  </si>
  <si>
    <t>2026 PROJECTION</t>
  </si>
  <si>
    <t>ACTUALS AS AT AUGUST</t>
  </si>
  <si>
    <t xml:space="preserve">2025 REVISED </t>
  </si>
  <si>
    <t>District Assemblies' PWD(12607) 2026</t>
  </si>
  <si>
    <t>MP-CF Projects / Operations 2026 (12602 - MP's Common Fund (Assembly)</t>
  </si>
  <si>
    <t>2026  PROJECTION</t>
  </si>
  <si>
    <t>District Assemblies' Performance Assesment Tool (DPAT) 2026 (14009)</t>
  </si>
  <si>
    <t>Gazetting of 2026 Fee Fixing Resolution and Bye Laws</t>
  </si>
  <si>
    <t>Supply of 1000 Mono Desk for JHS</t>
  </si>
  <si>
    <t>Supply of 2000 Dual Desk for Primary School</t>
  </si>
  <si>
    <t>Supply of 500 Tables and Chairs for Teachers</t>
  </si>
  <si>
    <t xml:space="preserve">Community Engagement and Sensitization </t>
  </si>
  <si>
    <t>Resolve and follow ups on domestic violence and gender based violence</t>
  </si>
  <si>
    <t>Support to indigents for registration and renewal of NHIS</t>
  </si>
  <si>
    <t>Conduct 2 social enquiry reports</t>
  </si>
  <si>
    <t>Response to emergency cases</t>
  </si>
  <si>
    <t>Purchase of fuel for Official Vehicle</t>
  </si>
  <si>
    <t>Training for Farmers</t>
  </si>
  <si>
    <t xml:space="preserve">Collect and conduct data validation </t>
  </si>
  <si>
    <t xml:space="preserve">2026 PROJECTION </t>
  </si>
  <si>
    <t>Electricity Company of Ghana - ECG</t>
  </si>
  <si>
    <t>Construction of 2 No.Semi Detached Bedroom Quarters for District Police Command</t>
  </si>
  <si>
    <t>Completion of 1 No. 3 Unit Classroom Block</t>
  </si>
  <si>
    <t xml:space="preserve">Sale of Tender Documents </t>
  </si>
  <si>
    <t>NADMO - Climate Change</t>
  </si>
  <si>
    <t>Overtime Allowance</t>
  </si>
  <si>
    <t>Construction of 24 hr economy model market</t>
  </si>
  <si>
    <t>Establishment of 3 Farm Demonstrations</t>
  </si>
  <si>
    <t>Procure 1No. Motobike</t>
  </si>
  <si>
    <t>Construction of 2 No. 6 seater WC toilet facilities</t>
  </si>
  <si>
    <t>Sub Total</t>
  </si>
  <si>
    <t>Assembly Members Sitting Allowance</t>
  </si>
  <si>
    <t>Drilling and Mechanization of 20No. Borehole</t>
  </si>
  <si>
    <t>INFRASTRUCTURE</t>
  </si>
  <si>
    <t xml:space="preserve">Service Charge </t>
  </si>
  <si>
    <t>Maintenance of Clinics, Health &amp; CHIPS Compound</t>
  </si>
  <si>
    <t xml:space="preserve">NALAG Dues </t>
  </si>
  <si>
    <t>Education Related Expenditure</t>
  </si>
  <si>
    <t>Aduposo</t>
  </si>
  <si>
    <t>Sackitey</t>
  </si>
  <si>
    <t>Completion of 1 No. 2 Unit KG BLK with office, toilet and store with Staff Accommodation</t>
  </si>
  <si>
    <t>Completion of 1 No. 3 Unit Primary CLR-BLK with office, staff common room and store with Staff Accommodation</t>
  </si>
  <si>
    <t>Completion of 1 No. 6 Unit JHS CLR-BLK with office, staff common room and store with Staff Accommodation</t>
  </si>
  <si>
    <t>Completion of DCE Bungalow</t>
  </si>
  <si>
    <t>Printed Materials and Stationery</t>
  </si>
  <si>
    <t xml:space="preserve">Printed materails </t>
  </si>
  <si>
    <t xml:space="preserve">Public Education and Sensitization </t>
  </si>
  <si>
    <t>Prepare Spatial Plan - Drone images etc</t>
  </si>
  <si>
    <t>Construction of 3 No. 6 seater WC Toilet Facility</t>
  </si>
  <si>
    <t>MP-SIF Projects / Operations 2026 (14005 - MP's SIF)</t>
  </si>
  <si>
    <t>Computer Software and Management</t>
  </si>
  <si>
    <t>Saponso</t>
  </si>
  <si>
    <t>Dasobimadwen</t>
  </si>
  <si>
    <t>Procurement of logistics for HRM Training</t>
  </si>
  <si>
    <t>Completion and Furnishing of 1 No. CHPS Comp.with Staff Accomm</t>
  </si>
  <si>
    <t>Completion and Furnishing of 1 No. CHPS Comp. with Staff Accomm</t>
  </si>
  <si>
    <t>Extension of Telecommunication</t>
  </si>
  <si>
    <t>Extension of Electrical Network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</si>
</sst>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324">
    <xf numFmtId="0" fontId="0" fillId="0" borderId="0" xfId="0"/>
    <xf numFmtId="43" fontId="0" fillId="0" borderId="0" xfId="1" applyFont="1"/>
    <xf numFmtId="43" fontId="0" fillId="0" borderId="0" xfId="0" applyNumberFormat="1"/>
    <xf numFmtId="4" fontId="0" fillId="0" borderId="0" xfId="0" applyNumberFormat="1"/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4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4" fillId="0" borderId="6" xfId="0" applyFont="1" applyBorder="1"/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right"/>
    </xf>
    <xf numFmtId="43" fontId="5" fillId="0" borderId="7" xfId="1" applyFont="1" applyBorder="1"/>
    <xf numFmtId="0" fontId="6" fillId="0" borderId="7" xfId="0" applyFont="1" applyBorder="1" applyAlignment="1">
      <alignment vertical="center"/>
    </xf>
    <xf numFmtId="0" fontId="6" fillId="0" borderId="6" xfId="0" applyFont="1" applyBorder="1"/>
    <xf numFmtId="0" fontId="6" fillId="0" borderId="7" xfId="0" applyFont="1" applyBorder="1"/>
    <xf numFmtId="0" fontId="3" fillId="0" borderId="7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43" fontId="6" fillId="0" borderId="0" xfId="1" applyFont="1"/>
    <xf numFmtId="0" fontId="6" fillId="0" borderId="0" xfId="0" applyFont="1"/>
    <xf numFmtId="0" fontId="6" fillId="0" borderId="8" xfId="0" applyFont="1" applyBorder="1"/>
    <xf numFmtId="43" fontId="5" fillId="0" borderId="0" xfId="1" applyFont="1"/>
    <xf numFmtId="43" fontId="6" fillId="0" borderId="0" xfId="0" applyNumberFormat="1" applyFont="1"/>
    <xf numFmtId="0" fontId="6" fillId="0" borderId="0" xfId="0" applyFont="1" applyAlignment="1">
      <alignment wrapText="1"/>
    </xf>
    <xf numFmtId="0" fontId="5" fillId="0" borderId="7" xfId="0" applyFont="1" applyBorder="1" applyAlignment="1">
      <alignment wrapText="1"/>
    </xf>
    <xf numFmtId="43" fontId="5" fillId="0" borderId="7" xfId="0" applyNumberFormat="1" applyFont="1" applyBorder="1" applyAlignment="1">
      <alignment wrapText="1"/>
    </xf>
    <xf numFmtId="0" fontId="3" fillId="0" borderId="11" xfId="0" applyFont="1" applyBorder="1"/>
    <xf numFmtId="0" fontId="3" fillId="0" borderId="8" xfId="0" applyFont="1" applyBorder="1" applyAlignment="1">
      <alignment wrapText="1"/>
    </xf>
    <xf numFmtId="0" fontId="3" fillId="2" borderId="7" xfId="0" applyFont="1" applyFill="1" applyBorder="1" applyAlignment="1">
      <alignment horizontal="center" vertical="center"/>
    </xf>
    <xf numFmtId="43" fontId="3" fillId="0" borderId="7" xfId="1" applyFont="1" applyBorder="1"/>
    <xf numFmtId="0" fontId="6" fillId="0" borderId="7" xfId="0" applyFont="1" applyBorder="1" applyAlignment="1">
      <alignment horizontal="left"/>
    </xf>
    <xf numFmtId="0" fontId="3" fillId="0" borderId="7" xfId="0" applyFont="1" applyBorder="1" applyAlignment="1">
      <alignment wrapText="1"/>
    </xf>
    <xf numFmtId="0" fontId="5" fillId="0" borderId="13" xfId="0" applyFont="1" applyBorder="1"/>
    <xf numFmtId="0" fontId="5" fillId="0" borderId="2" xfId="0" applyFont="1" applyBorder="1"/>
    <xf numFmtId="0" fontId="5" fillId="0" borderId="2" xfId="0" applyFont="1" applyBorder="1" applyAlignment="1">
      <alignment wrapText="1"/>
    </xf>
    <xf numFmtId="43" fontId="6" fillId="0" borderId="7" xfId="1" applyFont="1" applyBorder="1"/>
    <xf numFmtId="43" fontId="3" fillId="0" borderId="8" xfId="1" applyFont="1" applyBorder="1"/>
    <xf numFmtId="0" fontId="4" fillId="0" borderId="9" xfId="0" applyFont="1" applyBorder="1"/>
    <xf numFmtId="0" fontId="5" fillId="0" borderId="9" xfId="0" applyFont="1" applyBorder="1"/>
    <xf numFmtId="0" fontId="5" fillId="0" borderId="9" xfId="0" applyFont="1" applyBorder="1" applyAlignment="1">
      <alignment vertical="center"/>
    </xf>
    <xf numFmtId="0" fontId="5" fillId="0" borderId="10" xfId="0" applyFont="1" applyBorder="1"/>
    <xf numFmtId="0" fontId="4" fillId="2" borderId="6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right" vertical="center"/>
    </xf>
    <xf numFmtId="43" fontId="4" fillId="0" borderId="7" xfId="1" applyFont="1" applyBorder="1"/>
    <xf numFmtId="0" fontId="5" fillId="0" borderId="11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wrapText="1"/>
    </xf>
    <xf numFmtId="0" fontId="6" fillId="0" borderId="6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0" xfId="0" applyFont="1"/>
    <xf numFmtId="0" fontId="3" fillId="0" borderId="7" xfId="0" applyFont="1" applyBorder="1" applyAlignment="1">
      <alignment horizontal="center"/>
    </xf>
    <xf numFmtId="0" fontId="5" fillId="0" borderId="7" xfId="0" applyFont="1" applyBorder="1" applyAlignment="1">
      <alignment horizontal="right" vertical="center"/>
    </xf>
    <xf numFmtId="0" fontId="7" fillId="0" borderId="0" xfId="0" applyFont="1"/>
    <xf numFmtId="0" fontId="3" fillId="0" borderId="0" xfId="0" applyFont="1" applyAlignment="1">
      <alignment horizontal="center"/>
    </xf>
    <xf numFmtId="43" fontId="8" fillId="0" borderId="0" xfId="1" applyFont="1" applyBorder="1"/>
    <xf numFmtId="0" fontId="6" fillId="0" borderId="16" xfId="0" applyFont="1" applyBorder="1" applyAlignment="1">
      <alignment horizontal="center"/>
    </xf>
    <xf numFmtId="43" fontId="6" fillId="0" borderId="0" xfId="1" applyFont="1" applyBorder="1"/>
    <xf numFmtId="43" fontId="3" fillId="0" borderId="7" xfId="1" applyFont="1" applyBorder="1" applyAlignment="1">
      <alignment horizontal="center"/>
    </xf>
    <xf numFmtId="0" fontId="6" fillId="0" borderId="7" xfId="2" applyFont="1" applyBorder="1" applyAlignment="1">
      <alignment wrapText="1"/>
    </xf>
    <xf numFmtId="43" fontId="6" fillId="0" borderId="7" xfId="1" applyFont="1" applyBorder="1" applyAlignment="1">
      <alignment horizontal="center"/>
    </xf>
    <xf numFmtId="0" fontId="6" fillId="0" borderId="7" xfId="0" applyFont="1" applyBorder="1" applyAlignment="1">
      <alignment horizontal="left" wrapText="1"/>
    </xf>
    <xf numFmtId="43" fontId="6" fillId="0" borderId="7" xfId="1" applyFont="1" applyBorder="1" applyAlignment="1">
      <alignment horizontal="left"/>
    </xf>
    <xf numFmtId="0" fontId="5" fillId="0" borderId="4" xfId="0" applyFont="1" applyBorder="1" applyAlignment="1">
      <alignment vertical="center" wrapText="1"/>
    </xf>
    <xf numFmtId="164" fontId="4" fillId="0" borderId="4" xfId="0" applyNumberFormat="1" applyFont="1" applyBorder="1" applyAlignment="1">
      <alignment horizontal="center" vertical="center"/>
    </xf>
    <xf numFmtId="0" fontId="6" fillId="0" borderId="11" xfId="0" applyFont="1" applyBorder="1"/>
    <xf numFmtId="0" fontId="3" fillId="0" borderId="8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/>
    <xf numFmtId="0" fontId="6" fillId="0" borderId="2" xfId="0" applyFont="1" applyBorder="1"/>
    <xf numFmtId="0" fontId="3" fillId="2" borderId="7" xfId="0" applyFont="1" applyFill="1" applyBorder="1"/>
    <xf numFmtId="0" fontId="6" fillId="3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left"/>
    </xf>
    <xf numFmtId="0" fontId="5" fillId="2" borderId="6" xfId="0" applyFont="1" applyFill="1" applyBorder="1"/>
    <xf numFmtId="0" fontId="5" fillId="2" borderId="7" xfId="0" applyFont="1" applyFill="1" applyBorder="1"/>
    <xf numFmtId="0" fontId="5" fillId="3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5" fillId="2" borderId="7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center"/>
    </xf>
    <xf numFmtId="0" fontId="4" fillId="2" borderId="6" xfId="0" applyFont="1" applyFill="1" applyBorder="1" applyAlignment="1">
      <alignment wrapText="1"/>
    </xf>
    <xf numFmtId="0" fontId="5" fillId="3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wrapText="1"/>
    </xf>
    <xf numFmtId="0" fontId="5" fillId="0" borderId="7" xfId="0" applyFont="1" applyBorder="1" applyAlignment="1">
      <alignment horizontal="right"/>
    </xf>
    <xf numFmtId="0" fontId="4" fillId="0" borderId="0" xfId="0" applyFont="1"/>
    <xf numFmtId="0" fontId="4" fillId="0" borderId="8" xfId="0" applyFont="1" applyBorder="1" applyAlignment="1">
      <alignment horizontal="left"/>
    </xf>
    <xf numFmtId="43" fontId="4" fillId="0" borderId="8" xfId="1" applyFont="1" applyBorder="1"/>
    <xf numFmtId="0" fontId="6" fillId="0" borderId="1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43" fontId="4" fillId="0" borderId="7" xfId="0" applyNumberFormat="1" applyFont="1" applyBorder="1"/>
    <xf numFmtId="43" fontId="4" fillId="0" borderId="7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43" fontId="3" fillId="0" borderId="0" xfId="1" applyFont="1" applyBorder="1"/>
    <xf numFmtId="0" fontId="7" fillId="0" borderId="0" xfId="0" applyFont="1" applyAlignment="1">
      <alignment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9" xfId="0" applyFont="1" applyBorder="1" applyAlignment="1">
      <alignment horizontal="right" vertical="center"/>
    </xf>
    <xf numFmtId="0" fontId="6" fillId="0" borderId="23" xfId="0" applyFont="1" applyBorder="1" applyAlignment="1">
      <alignment horizontal="right"/>
    </xf>
    <xf numFmtId="164" fontId="3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43" fontId="4" fillId="0" borderId="24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43" fontId="6" fillId="0" borderId="25" xfId="1" applyFont="1" applyBorder="1"/>
    <xf numFmtId="43" fontId="6" fillId="0" borderId="25" xfId="1" applyFont="1" applyFill="1" applyBorder="1" applyAlignment="1"/>
    <xf numFmtId="43" fontId="6" fillId="0" borderId="25" xfId="1" applyFont="1" applyFill="1" applyBorder="1"/>
    <xf numFmtId="43" fontId="3" fillId="0" borderId="25" xfId="1" applyFont="1" applyBorder="1"/>
    <xf numFmtId="43" fontId="3" fillId="0" borderId="25" xfId="1" applyFont="1" applyFill="1" applyBorder="1"/>
    <xf numFmtId="43" fontId="3" fillId="0" borderId="25" xfId="1" applyFont="1" applyFill="1" applyBorder="1" applyAlignment="1">
      <alignment horizontal="right"/>
    </xf>
    <xf numFmtId="43" fontId="6" fillId="0" borderId="25" xfId="1" applyFont="1" applyFill="1" applyBorder="1" applyAlignment="1">
      <alignment horizontal="right"/>
    </xf>
    <xf numFmtId="43" fontId="3" fillId="0" borderId="26" xfId="1" applyFont="1" applyBorder="1"/>
    <xf numFmtId="43" fontId="3" fillId="0" borderId="24" xfId="1" applyFont="1" applyBorder="1" applyAlignment="1">
      <alignment horizontal="center" vertical="center" wrapText="1"/>
    </xf>
    <xf numFmtId="43" fontId="6" fillId="0" borderId="25" xfId="1" applyFont="1" applyBorder="1" applyAlignment="1">
      <alignment horizontal="center" vertical="center" wrapText="1"/>
    </xf>
    <xf numFmtId="43" fontId="8" fillId="0" borderId="26" xfId="1" applyFont="1" applyBorder="1"/>
    <xf numFmtId="0" fontId="4" fillId="0" borderId="7" xfId="0" applyFont="1" applyBorder="1" applyAlignment="1">
      <alignment wrapText="1"/>
    </xf>
    <xf numFmtId="0" fontId="4" fillId="0" borderId="7" xfId="0" applyFont="1" applyBorder="1"/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4" fillId="0" borderId="19" xfId="0" applyFont="1" applyBorder="1"/>
    <xf numFmtId="0" fontId="4" fillId="0" borderId="15" xfId="0" applyFont="1" applyBorder="1"/>
    <xf numFmtId="0" fontId="4" fillId="0" borderId="15" xfId="0" applyFont="1" applyBorder="1" applyAlignment="1">
      <alignment vertical="center"/>
    </xf>
    <xf numFmtId="43" fontId="4" fillId="0" borderId="28" xfId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center" wrapText="1"/>
    </xf>
    <xf numFmtId="43" fontId="3" fillId="0" borderId="7" xfId="0" applyNumberFormat="1" applyFont="1" applyBorder="1"/>
    <xf numFmtId="43" fontId="7" fillId="0" borderId="0" xfId="0" applyNumberFormat="1" applyFont="1"/>
    <xf numFmtId="43" fontId="4" fillId="0" borderId="8" xfId="0" applyNumberFormat="1" applyFont="1" applyBorder="1"/>
    <xf numFmtId="43" fontId="4" fillId="0" borderId="0" xfId="1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43" fontId="3" fillId="0" borderId="25" xfId="1" applyFont="1" applyFill="1" applyBorder="1" applyAlignment="1"/>
    <xf numFmtId="0" fontId="6" fillId="0" borderId="31" xfId="0" applyFont="1" applyBorder="1" applyAlignment="1">
      <alignment horizontal="right"/>
    </xf>
    <xf numFmtId="0" fontId="6" fillId="0" borderId="2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3" fontId="5" fillId="0" borderId="25" xfId="1" applyFont="1" applyFill="1" applyBorder="1" applyAlignment="1"/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/>
    </xf>
    <xf numFmtId="0" fontId="5" fillId="0" borderId="6" xfId="0" applyFont="1" applyBorder="1" applyAlignment="1">
      <alignment horizontal="right" vertical="center" wrapText="1"/>
    </xf>
    <xf numFmtId="0" fontId="6" fillId="0" borderId="6" xfId="2" applyFont="1" applyBorder="1" applyAlignment="1">
      <alignment horizontal="right" wrapText="1"/>
    </xf>
    <xf numFmtId="0" fontId="6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 wrapText="1"/>
    </xf>
    <xf numFmtId="0" fontId="3" fillId="0" borderId="11" xfId="0" applyFont="1" applyBorder="1" applyAlignment="1">
      <alignment horizontal="right"/>
    </xf>
    <xf numFmtId="43" fontId="6" fillId="0" borderId="0" xfId="1" applyFont="1" applyAlignment="1">
      <alignment horizontal="right"/>
    </xf>
    <xf numFmtId="0" fontId="5" fillId="0" borderId="33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43" fontId="5" fillId="0" borderId="7" xfId="1" applyFont="1" applyBorder="1" applyAlignment="1">
      <alignment horizontal="left"/>
    </xf>
    <xf numFmtId="43" fontId="5" fillId="0" borderId="25" xfId="1" applyFont="1" applyBorder="1"/>
    <xf numFmtId="0" fontId="5" fillId="0" borderId="7" xfId="0" applyFont="1" applyBorder="1" applyAlignment="1">
      <alignment horizontal="left"/>
    </xf>
    <xf numFmtId="43" fontId="5" fillId="0" borderId="25" xfId="1" applyFont="1" applyFill="1" applyBorder="1"/>
    <xf numFmtId="43" fontId="4" fillId="0" borderId="25" xfId="1" applyFont="1" applyFill="1" applyBorder="1"/>
    <xf numFmtId="0" fontId="6" fillId="0" borderId="34" xfId="0" applyFont="1" applyBorder="1"/>
    <xf numFmtId="0" fontId="6" fillId="0" borderId="5" xfId="0" applyFont="1" applyBorder="1"/>
    <xf numFmtId="0" fontId="3" fillId="0" borderId="2" xfId="0" applyFont="1" applyBorder="1"/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43" fontId="5" fillId="2" borderId="7" xfId="1" applyFont="1" applyFill="1" applyBorder="1"/>
    <xf numFmtId="43" fontId="5" fillId="0" borderId="0" xfId="1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" fontId="6" fillId="0" borderId="0" xfId="0" applyNumberFormat="1" applyFont="1"/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/>
    </xf>
    <xf numFmtId="43" fontId="3" fillId="0" borderId="0" xfId="1" applyFont="1" applyBorder="1" applyAlignment="1">
      <alignment horizontal="center" vertical="center" wrapText="1"/>
    </xf>
    <xf numFmtId="0" fontId="0" fillId="0" borderId="7" xfId="0" applyBorder="1"/>
    <xf numFmtId="0" fontId="10" fillId="0" borderId="7" xfId="0" applyFont="1" applyBorder="1"/>
    <xf numFmtId="43" fontId="5" fillId="0" borderId="7" xfId="0" applyNumberFormat="1" applyFont="1" applyBorder="1"/>
    <xf numFmtId="43" fontId="7" fillId="0" borderId="7" xfId="1" applyFont="1" applyBorder="1"/>
    <xf numFmtId="0" fontId="4" fillId="2" borderId="7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43" fontId="7" fillId="0" borderId="7" xfId="0" applyNumberFormat="1" applyFont="1" applyBorder="1"/>
    <xf numFmtId="43" fontId="4" fillId="0" borderId="7" xfId="0" applyNumberFormat="1" applyFont="1" applyBorder="1" applyAlignment="1">
      <alignment horizontal="center" wrapText="1"/>
    </xf>
    <xf numFmtId="0" fontId="6" fillId="0" borderId="7" xfId="0" applyFont="1" applyBorder="1" applyAlignment="1">
      <alignment vertical="top"/>
    </xf>
    <xf numFmtId="0" fontId="5" fillId="2" borderId="7" xfId="0" applyFont="1" applyFill="1" applyBorder="1" applyAlignment="1">
      <alignment horizontal="center" wrapText="1"/>
    </xf>
    <xf numFmtId="43" fontId="5" fillId="0" borderId="7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left" vertical="top"/>
    </xf>
    <xf numFmtId="0" fontId="7" fillId="0" borderId="2" xfId="0" applyFont="1" applyBorder="1"/>
    <xf numFmtId="0" fontId="4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right" vertical="center"/>
    </xf>
    <xf numFmtId="9" fontId="6" fillId="0" borderId="5" xfId="4" applyFont="1" applyBorder="1" applyAlignment="1">
      <alignment horizontal="center"/>
    </xf>
    <xf numFmtId="9" fontId="0" fillId="0" borderId="0" xfId="4" applyFont="1"/>
    <xf numFmtId="9" fontId="6" fillId="0" borderId="0" xfId="4" applyFont="1" applyFill="1" applyBorder="1"/>
    <xf numFmtId="9" fontId="6" fillId="0" borderId="0" xfId="4" applyFont="1" applyFill="1" applyBorder="1" applyAlignment="1">
      <alignment horizontal="center" vertical="center" wrapText="1"/>
    </xf>
    <xf numFmtId="9" fontId="6" fillId="0" borderId="0" xfId="4" applyFont="1"/>
    <xf numFmtId="43" fontId="5" fillId="2" borderId="7" xfId="0" applyNumberFormat="1" applyFont="1" applyFill="1" applyBorder="1"/>
    <xf numFmtId="43" fontId="3" fillId="0" borderId="35" xfId="1" applyFont="1" applyBorder="1"/>
    <xf numFmtId="43" fontId="3" fillId="0" borderId="37" xfId="1" applyFont="1" applyBorder="1"/>
    <xf numFmtId="43" fontId="6" fillId="0" borderId="36" xfId="1" applyFont="1" applyBorder="1"/>
    <xf numFmtId="43" fontId="6" fillId="0" borderId="7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43" fontId="6" fillId="0" borderId="7" xfId="1" applyFont="1" applyBorder="1" applyAlignment="1">
      <alignment vertical="center"/>
    </xf>
    <xf numFmtId="43" fontId="9" fillId="0" borderId="7" xfId="0" applyNumberFormat="1" applyFont="1" applyBorder="1"/>
    <xf numFmtId="43" fontId="9" fillId="0" borderId="7" xfId="1" applyFont="1" applyBorder="1"/>
    <xf numFmtId="43" fontId="9" fillId="0" borderId="7" xfId="0" applyNumberFormat="1" applyFont="1" applyBorder="1" applyAlignment="1">
      <alignment horizontal="center" wrapText="1"/>
    </xf>
    <xf numFmtId="43" fontId="7" fillId="0" borderId="7" xfId="0" applyNumberFormat="1" applyFont="1" applyBorder="1" applyAlignment="1">
      <alignment horizontal="center" wrapText="1"/>
    </xf>
    <xf numFmtId="0" fontId="7" fillId="0" borderId="7" xfId="0" applyFont="1" applyBorder="1"/>
    <xf numFmtId="43" fontId="7" fillId="0" borderId="25" xfId="1" applyFont="1" applyBorder="1"/>
    <xf numFmtId="43" fontId="7" fillId="0" borderId="25" xfId="1" applyFont="1" applyFill="1" applyBorder="1" applyAlignment="1"/>
    <xf numFmtId="43" fontId="9" fillId="0" borderId="25" xfId="1" applyFont="1" applyFill="1" applyBorder="1" applyAlignment="1">
      <alignment horizontal="right"/>
    </xf>
    <xf numFmtId="43" fontId="7" fillId="0" borderId="0" xfId="1" applyFont="1"/>
    <xf numFmtId="0" fontId="9" fillId="0" borderId="5" xfId="0" applyFont="1" applyBorder="1" applyAlignment="1">
      <alignment horizontal="center"/>
    </xf>
    <xf numFmtId="43" fontId="12" fillId="0" borderId="0" xfId="1" applyFont="1" applyBorder="1"/>
    <xf numFmtId="4" fontId="7" fillId="0" borderId="0" xfId="0" applyNumberFormat="1" applyFont="1"/>
    <xf numFmtId="43" fontId="9" fillId="0" borderId="0" xfId="1" applyFont="1" applyBorder="1" applyAlignment="1">
      <alignment horizontal="center" vertical="center" wrapText="1"/>
    </xf>
    <xf numFmtId="43" fontId="7" fillId="0" borderId="0" xfId="1" applyFont="1" applyBorder="1"/>
    <xf numFmtId="43" fontId="9" fillId="0" borderId="0" xfId="1" applyFont="1" applyBorder="1"/>
    <xf numFmtId="43" fontId="11" fillId="0" borderId="0" xfId="1" applyFont="1"/>
    <xf numFmtId="43" fontId="9" fillId="0" borderId="7" xfId="1" applyFont="1" applyBorder="1" applyAlignment="1">
      <alignment horizontal="center" vertical="center" wrapText="1"/>
    </xf>
    <xf numFmtId="43" fontId="5" fillId="0" borderId="25" xfId="1" applyFont="1" applyBorder="1" applyAlignment="1">
      <alignment horizontal="center" vertical="center" wrapText="1"/>
    </xf>
    <xf numFmtId="43" fontId="13" fillId="0" borderId="26" xfId="1" applyFont="1" applyBorder="1"/>
    <xf numFmtId="43" fontId="4" fillId="0" borderId="26" xfId="1" applyFont="1" applyBorder="1"/>
    <xf numFmtId="43" fontId="5" fillId="0" borderId="7" xfId="1" applyFont="1" applyBorder="1" applyAlignment="1">
      <alignment vertical="center"/>
    </xf>
    <xf numFmtId="43" fontId="5" fillId="0" borderId="7" xfId="0" applyNumberFormat="1" applyFont="1" applyBorder="1" applyAlignment="1">
      <alignment horizontal="center" vertical="center"/>
    </xf>
    <xf numFmtId="43" fontId="4" fillId="2" borderId="7" xfId="0" applyNumberFormat="1" applyFont="1" applyFill="1" applyBorder="1"/>
    <xf numFmtId="43" fontId="5" fillId="0" borderId="0" xfId="0" applyNumberFormat="1" applyFont="1"/>
    <xf numFmtId="43" fontId="6" fillId="0" borderId="27" xfId="1" applyFont="1" applyBorder="1"/>
    <xf numFmtId="43" fontId="5" fillId="0" borderId="27" xfId="1" applyFont="1" applyBorder="1"/>
    <xf numFmtId="3" fontId="14" fillId="0" borderId="0" xfId="0" applyNumberFormat="1" applyFont="1" applyAlignment="1">
      <alignment horizontal="right" wrapText="1" readingOrder="1"/>
    </xf>
    <xf numFmtId="3" fontId="14" fillId="0" borderId="0" xfId="0" applyNumberFormat="1" applyFont="1" applyAlignment="1">
      <alignment horizontal="right" vertical="center" wrapText="1" readingOrder="1"/>
    </xf>
    <xf numFmtId="4" fontId="14" fillId="0" borderId="0" xfId="0" applyNumberFormat="1" applyFont="1" applyAlignment="1">
      <alignment horizontal="right" vertical="center" wrapText="1" readingOrder="1"/>
    </xf>
    <xf numFmtId="4" fontId="14" fillId="0" borderId="0" xfId="0" applyNumberFormat="1" applyFont="1" applyAlignment="1">
      <alignment horizontal="right" wrapText="1" readingOrder="1"/>
    </xf>
    <xf numFmtId="43" fontId="6" fillId="0" borderId="12" xfId="1" applyFont="1" applyBorder="1"/>
    <xf numFmtId="43" fontId="4" fillId="0" borderId="30" xfId="1" applyFont="1" applyBorder="1" applyAlignment="1">
      <alignment horizontal="center" vertical="center" wrapText="1"/>
    </xf>
    <xf numFmtId="43" fontId="6" fillId="0" borderId="2" xfId="1" applyFont="1" applyBorder="1"/>
    <xf numFmtId="43" fontId="5" fillId="0" borderId="2" xfId="1" applyFont="1" applyBorder="1"/>
    <xf numFmtId="3" fontId="15" fillId="0" borderId="0" xfId="0" applyNumberFormat="1" applyFont="1" applyAlignment="1">
      <alignment horizontal="right" wrapText="1" readingOrder="1"/>
    </xf>
    <xf numFmtId="4" fontId="15" fillId="0" borderId="0" xfId="0" applyNumberFormat="1" applyFont="1" applyAlignment="1">
      <alignment horizontal="right" wrapText="1" readingOrder="1"/>
    </xf>
    <xf numFmtId="43" fontId="9" fillId="2" borderId="7" xfId="0" applyNumberFormat="1" applyFont="1" applyFill="1" applyBorder="1"/>
    <xf numFmtId="43" fontId="3" fillId="0" borderId="7" xfId="1" applyFont="1" applyBorder="1" applyAlignment="1">
      <alignment horizontal="center" wrapText="1"/>
    </xf>
    <xf numFmtId="43" fontId="5" fillId="0" borderId="37" xfId="1" applyFont="1" applyBorder="1"/>
    <xf numFmtId="0" fontId="4" fillId="0" borderId="5" xfId="0" applyFont="1" applyBorder="1" applyAlignment="1">
      <alignment horizontal="center"/>
    </xf>
    <xf numFmtId="43" fontId="13" fillId="0" borderId="0" xfId="1" applyFont="1" applyBorder="1"/>
    <xf numFmtId="0" fontId="4" fillId="0" borderId="0" xfId="0" applyFont="1" applyAlignment="1">
      <alignment horizontal="center" vertical="center" wrapText="1"/>
    </xf>
    <xf numFmtId="4" fontId="5" fillId="0" borderId="0" xfId="0" applyNumberFormat="1" applyFont="1"/>
    <xf numFmtId="0" fontId="4" fillId="0" borderId="0" xfId="0" applyFont="1" applyAlignment="1">
      <alignment horizontal="center" vertical="center"/>
    </xf>
    <xf numFmtId="43" fontId="4" fillId="0" borderId="0" xfId="1" applyFont="1" applyBorder="1" applyAlignment="1">
      <alignment horizontal="center" vertical="center" wrapText="1"/>
    </xf>
    <xf numFmtId="43" fontId="4" fillId="0" borderId="0" xfId="1" applyFont="1" applyBorder="1"/>
    <xf numFmtId="43" fontId="16" fillId="0" borderId="0" xfId="1" applyFont="1"/>
    <xf numFmtId="43" fontId="4" fillId="0" borderId="25" xfId="1" applyFont="1" applyBorder="1"/>
    <xf numFmtId="43" fontId="4" fillId="0" borderId="25" xfId="1" applyFont="1" applyFill="1" applyBorder="1" applyAlignment="1"/>
    <xf numFmtId="0" fontId="4" fillId="0" borderId="25" xfId="0" applyFont="1" applyBorder="1" applyAlignment="1">
      <alignment horizontal="center" wrapText="1"/>
    </xf>
    <xf numFmtId="43" fontId="5" fillId="0" borderId="25" xfId="1" applyFont="1" applyFill="1" applyBorder="1" applyAlignment="1">
      <alignment horizontal="right"/>
    </xf>
    <xf numFmtId="43" fontId="4" fillId="0" borderId="37" xfId="1" applyFont="1" applyBorder="1"/>
    <xf numFmtId="43" fontId="4" fillId="0" borderId="36" xfId="1" applyFont="1" applyBorder="1"/>
    <xf numFmtId="0" fontId="5" fillId="2" borderId="33" xfId="0" applyFont="1" applyFill="1" applyBorder="1"/>
    <xf numFmtId="0" fontId="4" fillId="0" borderId="0" xfId="0" applyFont="1" applyAlignment="1">
      <alignment horizontal="center"/>
    </xf>
    <xf numFmtId="43" fontId="5" fillId="0" borderId="12" xfId="1" applyFont="1" applyBorder="1"/>
    <xf numFmtId="0" fontId="3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43" fontId="4" fillId="0" borderId="7" xfId="0" applyNumberFormat="1" applyFont="1" applyBorder="1" applyAlignment="1">
      <alignment horizontal="center" wrapText="1"/>
    </xf>
    <xf numFmtId="0" fontId="3" fillId="0" borderId="7" xfId="0" applyFont="1" applyBorder="1" applyAlignment="1">
      <alignment vertical="top"/>
    </xf>
    <xf numFmtId="0" fontId="4" fillId="2" borderId="7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9" xfId="0" applyFont="1" applyBorder="1" applyAlignment="1">
      <alignment horizontal="right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5">
    <cellStyle name="Comma" xfId="1" builtinId="3"/>
    <cellStyle name="Normal" xfId="0" builtinId="0"/>
    <cellStyle name="Normal 2" xfId="3" xr:uid="{00000000-0005-0000-0000-000002000000}"/>
    <cellStyle name="Normal_Sheet2" xfId="2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8"/>
  <sheetViews>
    <sheetView tabSelected="1" view="pageLayout" topLeftCell="A121" zoomScaleNormal="100" workbookViewId="0">
      <selection activeCell="F114" sqref="F114"/>
    </sheetView>
  </sheetViews>
  <sheetFormatPr defaultColWidth="9.1796875" defaultRowHeight="15.5" x14ac:dyDescent="0.35"/>
  <cols>
    <col min="1" max="1" width="5" style="27" customWidth="1"/>
    <col min="2" max="2" width="14.26953125" style="27" customWidth="1"/>
    <col min="3" max="3" width="55.54296875" style="27" customWidth="1"/>
    <col min="4" max="4" width="14.90625" style="17" bestFit="1" customWidth="1"/>
    <col min="5" max="5" width="13.81640625" style="17" bestFit="1" customWidth="1"/>
    <col min="6" max="6" width="15.08984375" style="65" customWidth="1"/>
    <col min="7" max="16384" width="9.1796875" style="27"/>
  </cols>
  <sheetData>
    <row r="1" spans="1:6" s="17" customFormat="1" x14ac:dyDescent="0.35">
      <c r="A1" s="293" t="s">
        <v>103</v>
      </c>
      <c r="B1" s="293"/>
      <c r="C1" s="293"/>
      <c r="D1" s="293"/>
      <c r="E1" s="7"/>
      <c r="F1" s="236"/>
    </row>
    <row r="2" spans="1:6" s="17" customFormat="1" x14ac:dyDescent="0.35">
      <c r="A2" s="293" t="s">
        <v>406</v>
      </c>
      <c r="B2" s="293"/>
      <c r="C2" s="293"/>
      <c r="D2" s="293"/>
      <c r="E2" s="7"/>
      <c r="F2" s="236"/>
    </row>
    <row r="3" spans="1:6" s="17" customFormat="1" x14ac:dyDescent="0.35">
      <c r="A3" s="91"/>
      <c r="B3" s="91"/>
      <c r="C3" s="91" t="s">
        <v>66</v>
      </c>
      <c r="D3" s="7"/>
      <c r="E3" s="7"/>
      <c r="F3" s="236"/>
    </row>
    <row r="4" spans="1:6" s="17" customFormat="1" ht="52.5" customHeight="1" x14ac:dyDescent="0.35">
      <c r="A4" s="97"/>
      <c r="B4" s="93" t="s">
        <v>0</v>
      </c>
      <c r="C4" s="94" t="s">
        <v>1</v>
      </c>
      <c r="D4" s="5" t="s">
        <v>379</v>
      </c>
      <c r="E4" s="5" t="s">
        <v>407</v>
      </c>
      <c r="F4" s="5" t="s">
        <v>414</v>
      </c>
    </row>
    <row r="5" spans="1:6" s="17" customFormat="1" x14ac:dyDescent="0.35">
      <c r="A5" s="88">
        <v>1</v>
      </c>
      <c r="B5" s="88">
        <v>1412003</v>
      </c>
      <c r="C5" s="89" t="s">
        <v>201</v>
      </c>
      <c r="D5" s="19">
        <v>160000</v>
      </c>
      <c r="E5" s="19">
        <v>40474</v>
      </c>
      <c r="F5" s="19">
        <v>130000</v>
      </c>
    </row>
    <row r="6" spans="1:6" s="17" customFormat="1" x14ac:dyDescent="0.35">
      <c r="A6" s="88">
        <v>2</v>
      </c>
      <c r="B6" s="88">
        <v>1412004</v>
      </c>
      <c r="C6" s="89" t="s">
        <v>2</v>
      </c>
      <c r="D6" s="19">
        <v>10000</v>
      </c>
      <c r="E6" s="19">
        <v>4800</v>
      </c>
      <c r="F6" s="19">
        <v>10000</v>
      </c>
    </row>
    <row r="7" spans="1:6" s="17" customFormat="1" x14ac:dyDescent="0.35">
      <c r="A7" s="88">
        <v>3</v>
      </c>
      <c r="B7" s="88">
        <v>1422157</v>
      </c>
      <c r="C7" s="89" t="s">
        <v>355</v>
      </c>
      <c r="D7" s="19">
        <v>40000</v>
      </c>
      <c r="E7" s="19">
        <v>5400</v>
      </c>
      <c r="F7" s="19">
        <v>60000</v>
      </c>
    </row>
    <row r="8" spans="1:6" s="17" customFormat="1" x14ac:dyDescent="0.35">
      <c r="A8" s="88"/>
      <c r="B8" s="88"/>
      <c r="C8" s="95" t="s">
        <v>3</v>
      </c>
      <c r="D8" s="51">
        <f>SUM(D5:D7)</f>
        <v>210000</v>
      </c>
      <c r="E8" s="51">
        <f>E5+E6+E7</f>
        <v>50674</v>
      </c>
      <c r="F8" s="51">
        <f>SUM(F5:F7)</f>
        <v>200000</v>
      </c>
    </row>
    <row r="9" spans="1:6" s="17" customFormat="1" x14ac:dyDescent="0.35">
      <c r="A9" s="88"/>
      <c r="B9" s="88"/>
      <c r="C9" s="96" t="s">
        <v>4</v>
      </c>
      <c r="D9" s="19"/>
      <c r="E9" s="19"/>
      <c r="F9" s="19"/>
    </row>
    <row r="10" spans="1:6" s="17" customFormat="1" x14ac:dyDescent="0.35">
      <c r="A10" s="88">
        <v>4</v>
      </c>
      <c r="B10" s="88">
        <v>1413001</v>
      </c>
      <c r="C10" s="89" t="s">
        <v>6</v>
      </c>
      <c r="D10" s="19">
        <v>50000</v>
      </c>
      <c r="E10" s="19">
        <v>18800</v>
      </c>
      <c r="F10" s="19">
        <v>50000</v>
      </c>
    </row>
    <row r="11" spans="1:6" s="17" customFormat="1" x14ac:dyDescent="0.35">
      <c r="A11" s="88">
        <v>5</v>
      </c>
      <c r="B11" s="88">
        <v>1413002</v>
      </c>
      <c r="C11" s="89" t="s">
        <v>5</v>
      </c>
      <c r="D11" s="19">
        <v>500</v>
      </c>
      <c r="E11" s="19">
        <v>0</v>
      </c>
      <c r="F11" s="19">
        <v>500</v>
      </c>
    </row>
    <row r="12" spans="1:6" s="17" customFormat="1" x14ac:dyDescent="0.35">
      <c r="A12" s="97"/>
      <c r="B12" s="97"/>
      <c r="C12" s="95" t="s">
        <v>3</v>
      </c>
      <c r="D12" s="51">
        <f>SUM(D10:D11)</f>
        <v>50500</v>
      </c>
      <c r="E12" s="51">
        <f>SUM(E10:E11)</f>
        <v>18800</v>
      </c>
      <c r="F12" s="51">
        <f>SUM(F10:F11)</f>
        <v>50500</v>
      </c>
    </row>
    <row r="13" spans="1:6" s="17" customFormat="1" ht="37" customHeight="1" x14ac:dyDescent="0.35">
      <c r="A13" s="97"/>
      <c r="B13" s="93" t="s">
        <v>0</v>
      </c>
      <c r="C13" s="94" t="s">
        <v>7</v>
      </c>
      <c r="D13" s="7"/>
      <c r="E13" s="7"/>
      <c r="F13" s="7"/>
    </row>
    <row r="14" spans="1:6" s="17" customFormat="1" ht="17.25" customHeight="1" x14ac:dyDescent="0.35">
      <c r="A14" s="88">
        <v>6</v>
      </c>
      <c r="B14" s="90">
        <v>1415038</v>
      </c>
      <c r="C14" s="98" t="s">
        <v>291</v>
      </c>
      <c r="D14" s="19">
        <v>1500</v>
      </c>
      <c r="E14" s="19">
        <v>0</v>
      </c>
      <c r="F14" s="19">
        <v>1500</v>
      </c>
    </row>
    <row r="15" spans="1:6" s="17" customFormat="1" x14ac:dyDescent="0.35">
      <c r="A15" s="88">
        <v>7</v>
      </c>
      <c r="B15" s="88">
        <v>1415052</v>
      </c>
      <c r="C15" s="89" t="s">
        <v>8</v>
      </c>
      <c r="D15" s="19">
        <v>45000</v>
      </c>
      <c r="E15" s="19">
        <v>23847</v>
      </c>
      <c r="F15" s="19">
        <v>50000</v>
      </c>
    </row>
    <row r="16" spans="1:6" s="17" customFormat="1" x14ac:dyDescent="0.35">
      <c r="A16" s="97"/>
      <c r="B16" s="97"/>
      <c r="C16" s="95" t="s">
        <v>3</v>
      </c>
      <c r="D16" s="51">
        <f>SUM(D14:D15)</f>
        <v>46500</v>
      </c>
      <c r="E16" s="51">
        <f>SUM(E14:E15)</f>
        <v>23847</v>
      </c>
      <c r="F16" s="51">
        <f>SUM(F14:F15)</f>
        <v>51500</v>
      </c>
    </row>
    <row r="17" spans="1:6" s="17" customFormat="1" ht="36" customHeight="1" x14ac:dyDescent="0.35">
      <c r="A17" s="97"/>
      <c r="B17" s="93" t="s">
        <v>0</v>
      </c>
      <c r="C17" s="94" t="s">
        <v>9</v>
      </c>
      <c r="D17" s="19"/>
      <c r="E17" s="19"/>
      <c r="F17" s="19"/>
    </row>
    <row r="18" spans="1:6" s="17" customFormat="1" x14ac:dyDescent="0.35">
      <c r="A18" s="88">
        <v>8</v>
      </c>
      <c r="B18" s="88">
        <v>1422005</v>
      </c>
      <c r="C18" s="89" t="s">
        <v>271</v>
      </c>
      <c r="D18" s="19">
        <v>6500</v>
      </c>
      <c r="E18" s="19">
        <v>1000</v>
      </c>
      <c r="F18" s="19">
        <v>3000</v>
      </c>
    </row>
    <row r="19" spans="1:6" s="17" customFormat="1" x14ac:dyDescent="0.35">
      <c r="A19" s="88">
        <v>9</v>
      </c>
      <c r="B19" s="88">
        <v>1422008</v>
      </c>
      <c r="C19" s="89" t="s">
        <v>218</v>
      </c>
      <c r="D19" s="19">
        <v>1500</v>
      </c>
      <c r="E19" s="19">
        <v>1000</v>
      </c>
      <c r="F19" s="19">
        <v>2000</v>
      </c>
    </row>
    <row r="20" spans="1:6" s="17" customFormat="1" x14ac:dyDescent="0.35">
      <c r="A20" s="88">
        <v>10</v>
      </c>
      <c r="B20" s="88">
        <v>1422009</v>
      </c>
      <c r="C20" s="89" t="s">
        <v>12</v>
      </c>
      <c r="D20" s="19">
        <v>2200</v>
      </c>
      <c r="E20" s="19">
        <v>0</v>
      </c>
      <c r="F20" s="19">
        <v>1000</v>
      </c>
    </row>
    <row r="21" spans="1:6" s="17" customFormat="1" x14ac:dyDescent="0.35">
      <c r="A21" s="88">
        <v>11</v>
      </c>
      <c r="B21" s="88">
        <v>1422010</v>
      </c>
      <c r="C21" s="89" t="s">
        <v>213</v>
      </c>
      <c r="D21" s="19">
        <v>1500</v>
      </c>
      <c r="E21" s="19">
        <v>760</v>
      </c>
      <c r="F21" s="19">
        <v>1500</v>
      </c>
    </row>
    <row r="22" spans="1:6" s="17" customFormat="1" x14ac:dyDescent="0.35">
      <c r="A22" s="88">
        <v>12</v>
      </c>
      <c r="B22" s="99">
        <v>1422011</v>
      </c>
      <c r="C22" s="89" t="s">
        <v>10</v>
      </c>
      <c r="D22" s="19">
        <v>15000</v>
      </c>
      <c r="E22" s="19">
        <v>4389</v>
      </c>
      <c r="F22" s="19">
        <v>15000</v>
      </c>
    </row>
    <row r="23" spans="1:6" s="17" customFormat="1" x14ac:dyDescent="0.35">
      <c r="A23" s="88">
        <v>13</v>
      </c>
      <c r="B23" s="88">
        <v>1422013</v>
      </c>
      <c r="C23" s="89" t="s">
        <v>249</v>
      </c>
      <c r="D23" s="19">
        <v>25000</v>
      </c>
      <c r="E23" s="19">
        <v>9235</v>
      </c>
      <c r="F23" s="19">
        <v>25000</v>
      </c>
    </row>
    <row r="24" spans="1:6" s="17" customFormat="1" x14ac:dyDescent="0.35">
      <c r="A24" s="88">
        <v>14</v>
      </c>
      <c r="B24" s="88">
        <v>1422015</v>
      </c>
      <c r="C24" s="89" t="s">
        <v>250</v>
      </c>
      <c r="D24" s="19">
        <v>28000</v>
      </c>
      <c r="E24" s="19">
        <v>13750</v>
      </c>
      <c r="F24" s="19">
        <v>20000</v>
      </c>
    </row>
    <row r="25" spans="1:6" s="17" customFormat="1" x14ac:dyDescent="0.35">
      <c r="A25" s="88">
        <v>15</v>
      </c>
      <c r="B25" s="88">
        <v>1422016</v>
      </c>
      <c r="C25" s="89" t="s">
        <v>208</v>
      </c>
      <c r="D25" s="19">
        <v>4000</v>
      </c>
      <c r="E25" s="19">
        <v>1000</v>
      </c>
      <c r="F25" s="19">
        <v>5000</v>
      </c>
    </row>
    <row r="26" spans="1:6" s="17" customFormat="1" x14ac:dyDescent="0.35">
      <c r="A26" s="88">
        <v>16</v>
      </c>
      <c r="B26" s="88">
        <v>1422017</v>
      </c>
      <c r="C26" s="89" t="s">
        <v>252</v>
      </c>
      <c r="D26" s="19">
        <v>5000</v>
      </c>
      <c r="E26" s="19">
        <v>2700</v>
      </c>
      <c r="F26" s="19">
        <v>5000</v>
      </c>
    </row>
    <row r="27" spans="1:6" s="17" customFormat="1" x14ac:dyDescent="0.35">
      <c r="A27" s="88">
        <v>17</v>
      </c>
      <c r="B27" s="88">
        <v>1422019</v>
      </c>
      <c r="C27" s="89" t="s">
        <v>205</v>
      </c>
      <c r="D27" s="19">
        <v>23000</v>
      </c>
      <c r="E27" s="19">
        <v>5650</v>
      </c>
      <c r="F27" s="19">
        <v>20000</v>
      </c>
    </row>
    <row r="28" spans="1:6" s="17" customFormat="1" x14ac:dyDescent="0.35">
      <c r="A28" s="88">
        <v>18</v>
      </c>
      <c r="B28" s="88">
        <v>1422024</v>
      </c>
      <c r="C28" s="89" t="s">
        <v>207</v>
      </c>
      <c r="D28" s="19">
        <v>1000</v>
      </c>
      <c r="E28" s="19">
        <v>1000</v>
      </c>
      <c r="F28" s="19">
        <v>2000</v>
      </c>
    </row>
    <row r="29" spans="1:6" s="17" customFormat="1" x14ac:dyDescent="0.35">
      <c r="A29" s="88">
        <v>19</v>
      </c>
      <c r="B29" s="88">
        <v>1422026</v>
      </c>
      <c r="C29" s="89" t="s">
        <v>239</v>
      </c>
      <c r="D29" s="19">
        <v>5000</v>
      </c>
      <c r="E29" s="19">
        <v>0</v>
      </c>
      <c r="F29" s="19">
        <v>2000</v>
      </c>
    </row>
    <row r="30" spans="1:6" s="17" customFormat="1" ht="15.75" customHeight="1" x14ac:dyDescent="0.35">
      <c r="A30" s="88">
        <v>20</v>
      </c>
      <c r="B30" s="100" t="s">
        <v>211</v>
      </c>
      <c r="C30" s="101" t="s">
        <v>264</v>
      </c>
      <c r="D30" s="19">
        <v>20000</v>
      </c>
      <c r="E30" s="19">
        <v>5095</v>
      </c>
      <c r="F30" s="19">
        <v>20000</v>
      </c>
    </row>
    <row r="31" spans="1:6" s="17" customFormat="1" ht="15" customHeight="1" x14ac:dyDescent="0.35">
      <c r="A31" s="88">
        <v>21</v>
      </c>
      <c r="B31" s="88">
        <v>1422038</v>
      </c>
      <c r="C31" s="102" t="s">
        <v>314</v>
      </c>
      <c r="D31" s="19">
        <v>22000</v>
      </c>
      <c r="E31" s="19">
        <v>2350</v>
      </c>
      <c r="F31" s="19">
        <v>10000</v>
      </c>
    </row>
    <row r="32" spans="1:6" s="17" customFormat="1" x14ac:dyDescent="0.35">
      <c r="A32" s="88">
        <v>22</v>
      </c>
      <c r="B32" s="88">
        <v>1422040</v>
      </c>
      <c r="C32" s="89" t="s">
        <v>14</v>
      </c>
      <c r="D32" s="19">
        <v>1000</v>
      </c>
      <c r="E32" s="19">
        <v>750</v>
      </c>
      <c r="F32" s="19">
        <v>2000</v>
      </c>
    </row>
    <row r="33" spans="1:6" s="17" customFormat="1" x14ac:dyDescent="0.35">
      <c r="A33" s="88">
        <v>23</v>
      </c>
      <c r="B33" s="88">
        <v>1422044</v>
      </c>
      <c r="C33" s="89" t="s">
        <v>236</v>
      </c>
      <c r="D33" s="19">
        <v>8000</v>
      </c>
      <c r="E33" s="19">
        <v>4200</v>
      </c>
      <c r="F33" s="19">
        <v>10000</v>
      </c>
    </row>
    <row r="34" spans="1:6" s="17" customFormat="1" x14ac:dyDescent="0.35">
      <c r="A34" s="88">
        <v>24</v>
      </c>
      <c r="B34" s="90">
        <v>1422045</v>
      </c>
      <c r="C34" s="89" t="s">
        <v>224</v>
      </c>
      <c r="D34" s="19">
        <v>5500</v>
      </c>
      <c r="E34" s="19">
        <v>200</v>
      </c>
      <c r="F34" s="19">
        <v>3000</v>
      </c>
    </row>
    <row r="35" spans="1:6" s="17" customFormat="1" x14ac:dyDescent="0.35">
      <c r="A35" s="88">
        <v>25</v>
      </c>
      <c r="B35" s="88">
        <v>1422047</v>
      </c>
      <c r="C35" s="89" t="s">
        <v>248</v>
      </c>
      <c r="D35" s="19">
        <v>300</v>
      </c>
      <c r="E35" s="19">
        <v>0</v>
      </c>
      <c r="F35" s="19">
        <v>500</v>
      </c>
    </row>
    <row r="36" spans="1:6" s="17" customFormat="1" x14ac:dyDescent="0.35">
      <c r="A36" s="88">
        <v>26</v>
      </c>
      <c r="B36" s="88">
        <v>1422050</v>
      </c>
      <c r="C36" s="89" t="s">
        <v>242</v>
      </c>
      <c r="D36" s="19">
        <v>1000</v>
      </c>
      <c r="E36" s="19">
        <v>0</v>
      </c>
      <c r="F36" s="19">
        <v>1500</v>
      </c>
    </row>
    <row r="37" spans="1:6" s="17" customFormat="1" x14ac:dyDescent="0.35">
      <c r="A37" s="88">
        <v>27</v>
      </c>
      <c r="B37" s="88">
        <v>1422051</v>
      </c>
      <c r="C37" s="89" t="s">
        <v>243</v>
      </c>
      <c r="D37" s="19">
        <v>3500</v>
      </c>
      <c r="E37" s="19">
        <v>1970</v>
      </c>
      <c r="F37" s="19">
        <v>3500</v>
      </c>
    </row>
    <row r="38" spans="1:6" s="17" customFormat="1" x14ac:dyDescent="0.35">
      <c r="A38" s="88">
        <v>28</v>
      </c>
      <c r="B38" s="88">
        <v>1422052</v>
      </c>
      <c r="C38" s="89" t="s">
        <v>253</v>
      </c>
      <c r="D38" s="19">
        <v>2000</v>
      </c>
      <c r="E38" s="19">
        <v>1015</v>
      </c>
      <c r="F38" s="19">
        <v>2000</v>
      </c>
    </row>
    <row r="39" spans="1:6" s="17" customFormat="1" x14ac:dyDescent="0.35">
      <c r="A39" s="88">
        <v>29</v>
      </c>
      <c r="B39" s="88">
        <v>1422053</v>
      </c>
      <c r="C39" s="89" t="s">
        <v>215</v>
      </c>
      <c r="D39" s="19">
        <v>1000</v>
      </c>
      <c r="E39" s="19">
        <v>0</v>
      </c>
      <c r="F39" s="19">
        <v>2000</v>
      </c>
    </row>
    <row r="40" spans="1:6" s="17" customFormat="1" x14ac:dyDescent="0.35">
      <c r="A40" s="88">
        <v>30</v>
      </c>
      <c r="B40" s="88">
        <v>1422059</v>
      </c>
      <c r="C40" s="89" t="s">
        <v>222</v>
      </c>
      <c r="D40" s="19">
        <v>7000</v>
      </c>
      <c r="E40" s="19">
        <v>2500</v>
      </c>
      <c r="F40" s="19">
        <v>7000</v>
      </c>
    </row>
    <row r="41" spans="1:6" s="17" customFormat="1" x14ac:dyDescent="0.35">
      <c r="A41" s="88">
        <v>31</v>
      </c>
      <c r="B41" s="88">
        <v>1422079</v>
      </c>
      <c r="C41" s="89" t="s">
        <v>245</v>
      </c>
      <c r="D41" s="19">
        <v>50000</v>
      </c>
      <c r="E41" s="19">
        <v>0</v>
      </c>
      <c r="F41" s="19">
        <v>50000</v>
      </c>
    </row>
    <row r="42" spans="1:6" s="17" customFormat="1" x14ac:dyDescent="0.35">
      <c r="A42" s="88">
        <v>32</v>
      </c>
      <c r="B42" s="88">
        <v>1422115</v>
      </c>
      <c r="C42" s="89" t="s">
        <v>123</v>
      </c>
      <c r="D42" s="19">
        <v>1000</v>
      </c>
      <c r="E42" s="19">
        <v>0</v>
      </c>
      <c r="F42" s="19">
        <v>1000</v>
      </c>
    </row>
    <row r="43" spans="1:6" s="17" customFormat="1" x14ac:dyDescent="0.35">
      <c r="A43" s="88">
        <v>33</v>
      </c>
      <c r="B43" s="88">
        <v>1422123</v>
      </c>
      <c r="C43" s="89" t="s">
        <v>237</v>
      </c>
      <c r="D43" s="19">
        <v>1200</v>
      </c>
      <c r="E43" s="19">
        <v>18000</v>
      </c>
      <c r="F43" s="19">
        <v>20000</v>
      </c>
    </row>
    <row r="44" spans="1:6" s="17" customFormat="1" x14ac:dyDescent="0.35">
      <c r="A44" s="88">
        <v>34</v>
      </c>
      <c r="B44" s="88">
        <v>1422127</v>
      </c>
      <c r="C44" s="89" t="s">
        <v>247</v>
      </c>
      <c r="D44" s="19">
        <v>1000</v>
      </c>
      <c r="E44" s="19">
        <v>0</v>
      </c>
      <c r="F44" s="19">
        <v>1000</v>
      </c>
    </row>
    <row r="45" spans="1:6" s="17" customFormat="1" x14ac:dyDescent="0.35">
      <c r="A45" s="88">
        <v>35</v>
      </c>
      <c r="B45" s="88">
        <v>1422130</v>
      </c>
      <c r="C45" s="103" t="s">
        <v>267</v>
      </c>
      <c r="D45" s="19">
        <v>4700</v>
      </c>
      <c r="E45" s="19">
        <v>1500</v>
      </c>
      <c r="F45" s="19">
        <v>3000</v>
      </c>
    </row>
    <row r="46" spans="1:6" s="17" customFormat="1" x14ac:dyDescent="0.35">
      <c r="A46" s="88">
        <v>36</v>
      </c>
      <c r="B46" s="88">
        <v>1422133</v>
      </c>
      <c r="C46" s="89" t="s">
        <v>220</v>
      </c>
      <c r="D46" s="19">
        <v>1000</v>
      </c>
      <c r="E46" s="19">
        <v>0</v>
      </c>
      <c r="F46" s="19">
        <v>2000</v>
      </c>
    </row>
    <row r="47" spans="1:6" s="17" customFormat="1" x14ac:dyDescent="0.35">
      <c r="A47" s="88">
        <v>37</v>
      </c>
      <c r="B47" s="88">
        <v>1422139</v>
      </c>
      <c r="C47" s="89" t="s">
        <v>255</v>
      </c>
      <c r="D47" s="19">
        <v>3000</v>
      </c>
      <c r="E47" s="19">
        <v>2450</v>
      </c>
      <c r="F47" s="19">
        <v>4000</v>
      </c>
    </row>
    <row r="48" spans="1:6" s="17" customFormat="1" x14ac:dyDescent="0.35">
      <c r="A48" s="88">
        <v>38</v>
      </c>
      <c r="B48" s="88">
        <v>1422159</v>
      </c>
      <c r="C48" s="89" t="s">
        <v>280</v>
      </c>
      <c r="D48" s="19">
        <v>15000</v>
      </c>
      <c r="E48" s="19">
        <v>0</v>
      </c>
      <c r="F48" s="19">
        <v>15000</v>
      </c>
    </row>
    <row r="49" spans="1:6" s="17" customFormat="1" x14ac:dyDescent="0.35">
      <c r="A49" s="88">
        <v>39</v>
      </c>
      <c r="B49" s="88">
        <v>1422160</v>
      </c>
      <c r="C49" s="89" t="s">
        <v>269</v>
      </c>
      <c r="D49" s="19">
        <v>2000</v>
      </c>
      <c r="E49" s="19">
        <v>1100</v>
      </c>
      <c r="F49" s="19">
        <v>2000</v>
      </c>
    </row>
    <row r="50" spans="1:6" s="17" customFormat="1" ht="15.75" hidden="1" customHeight="1" x14ac:dyDescent="0.35">
      <c r="A50" s="88">
        <v>40</v>
      </c>
      <c r="B50" s="100">
        <v>1422163</v>
      </c>
      <c r="C50" s="101" t="s">
        <v>209</v>
      </c>
      <c r="D50" s="19">
        <v>0</v>
      </c>
      <c r="E50" s="19">
        <v>0</v>
      </c>
      <c r="F50" s="19">
        <v>0</v>
      </c>
    </row>
    <row r="51" spans="1:6" s="17" customFormat="1" x14ac:dyDescent="0.35">
      <c r="A51" s="88">
        <v>40</v>
      </c>
      <c r="B51" s="99">
        <v>1422168</v>
      </c>
      <c r="C51" s="89" t="s">
        <v>212</v>
      </c>
      <c r="D51" s="19">
        <v>1000</v>
      </c>
      <c r="E51" s="19">
        <v>450</v>
      </c>
      <c r="F51" s="19">
        <v>1000</v>
      </c>
    </row>
    <row r="52" spans="1:6" s="17" customFormat="1" x14ac:dyDescent="0.35">
      <c r="A52" s="88">
        <v>41</v>
      </c>
      <c r="B52" s="88">
        <v>1422169</v>
      </c>
      <c r="C52" s="89" t="s">
        <v>251</v>
      </c>
      <c r="D52" s="19">
        <v>500</v>
      </c>
      <c r="E52" s="19">
        <v>100</v>
      </c>
      <c r="F52" s="19">
        <v>500</v>
      </c>
    </row>
    <row r="53" spans="1:6" s="17" customFormat="1" ht="15.75" customHeight="1" x14ac:dyDescent="0.35">
      <c r="A53" s="88">
        <v>42</v>
      </c>
      <c r="B53" s="100">
        <v>1422170</v>
      </c>
      <c r="C53" s="101" t="s">
        <v>210</v>
      </c>
      <c r="D53" s="19">
        <v>2000</v>
      </c>
      <c r="E53" s="19">
        <v>1690</v>
      </c>
      <c r="F53" s="19">
        <v>2000</v>
      </c>
    </row>
    <row r="54" spans="1:6" s="17" customFormat="1" x14ac:dyDescent="0.35">
      <c r="A54" s="88">
        <v>43</v>
      </c>
      <c r="B54" s="88">
        <v>1422173</v>
      </c>
      <c r="C54" s="89" t="s">
        <v>214</v>
      </c>
      <c r="D54" s="19">
        <v>200</v>
      </c>
      <c r="E54" s="19">
        <v>0</v>
      </c>
      <c r="F54" s="19">
        <v>200</v>
      </c>
    </row>
    <row r="55" spans="1:6" s="17" customFormat="1" ht="14.25" customHeight="1" x14ac:dyDescent="0.35">
      <c r="A55" s="88">
        <v>44</v>
      </c>
      <c r="B55" s="88">
        <v>1422176</v>
      </c>
      <c r="C55" s="89" t="s">
        <v>217</v>
      </c>
      <c r="D55" s="19">
        <v>1000</v>
      </c>
      <c r="E55" s="19">
        <v>1900</v>
      </c>
      <c r="F55" s="19">
        <v>3000</v>
      </c>
    </row>
    <row r="56" spans="1:6" s="17" customFormat="1" x14ac:dyDescent="0.35">
      <c r="A56" s="88">
        <v>45</v>
      </c>
      <c r="B56" s="88">
        <v>1422178</v>
      </c>
      <c r="C56" s="89" t="s">
        <v>219</v>
      </c>
      <c r="D56" s="19">
        <v>800</v>
      </c>
      <c r="E56" s="19">
        <v>350</v>
      </c>
      <c r="F56" s="19">
        <v>800</v>
      </c>
    </row>
    <row r="57" spans="1:6" s="17" customFormat="1" x14ac:dyDescent="0.35">
      <c r="A57" s="88">
        <v>46</v>
      </c>
      <c r="B57" s="88">
        <v>1422185</v>
      </c>
      <c r="C57" s="89" t="s">
        <v>221</v>
      </c>
      <c r="D57" s="19">
        <v>500</v>
      </c>
      <c r="E57" s="19">
        <v>0</v>
      </c>
      <c r="F57" s="19">
        <v>1000</v>
      </c>
    </row>
    <row r="58" spans="1:6" s="17" customFormat="1" x14ac:dyDescent="0.35">
      <c r="A58" s="88">
        <v>47</v>
      </c>
      <c r="B58" s="88">
        <v>1422191</v>
      </c>
      <c r="C58" s="89" t="s">
        <v>223</v>
      </c>
      <c r="D58" s="19">
        <v>800</v>
      </c>
      <c r="E58" s="19">
        <v>0</v>
      </c>
      <c r="F58" s="19">
        <v>800</v>
      </c>
    </row>
    <row r="59" spans="1:6" s="17" customFormat="1" ht="15" customHeight="1" x14ac:dyDescent="0.35">
      <c r="A59" s="88">
        <v>48</v>
      </c>
      <c r="B59" s="88">
        <v>1422197</v>
      </c>
      <c r="C59" s="102" t="s">
        <v>225</v>
      </c>
      <c r="D59" s="19">
        <v>750</v>
      </c>
      <c r="E59" s="19">
        <v>0</v>
      </c>
      <c r="F59" s="19">
        <v>1200</v>
      </c>
    </row>
    <row r="60" spans="1:6" s="17" customFormat="1" x14ac:dyDescent="0.35">
      <c r="A60" s="88">
        <v>49</v>
      </c>
      <c r="B60" s="88">
        <v>1422204</v>
      </c>
      <c r="C60" s="89" t="s">
        <v>233</v>
      </c>
      <c r="D60" s="19">
        <v>500</v>
      </c>
      <c r="E60" s="19">
        <v>0</v>
      </c>
      <c r="F60" s="19">
        <v>500</v>
      </c>
    </row>
    <row r="61" spans="1:6" s="17" customFormat="1" x14ac:dyDescent="0.35">
      <c r="A61" s="88">
        <v>50</v>
      </c>
      <c r="B61" s="88">
        <v>1422207</v>
      </c>
      <c r="C61" s="89" t="s">
        <v>234</v>
      </c>
      <c r="D61" s="19">
        <v>800</v>
      </c>
      <c r="E61" s="19">
        <v>0</v>
      </c>
      <c r="F61" s="19">
        <v>1000</v>
      </c>
    </row>
    <row r="62" spans="1:6" s="17" customFormat="1" x14ac:dyDescent="0.35">
      <c r="A62" s="88">
        <v>51</v>
      </c>
      <c r="B62" s="88">
        <v>1422213</v>
      </c>
      <c r="C62" s="89" t="s">
        <v>235</v>
      </c>
      <c r="D62" s="19">
        <v>400</v>
      </c>
      <c r="E62" s="19">
        <v>0</v>
      </c>
      <c r="F62" s="19">
        <v>500</v>
      </c>
    </row>
    <row r="63" spans="1:6" s="17" customFormat="1" x14ac:dyDescent="0.35">
      <c r="A63" s="88">
        <v>52</v>
      </c>
      <c r="B63" s="88">
        <v>1422222</v>
      </c>
      <c r="C63" s="89" t="s">
        <v>238</v>
      </c>
      <c r="D63" s="19">
        <v>5000</v>
      </c>
      <c r="E63" s="19">
        <v>1100</v>
      </c>
      <c r="F63" s="19">
        <v>3000</v>
      </c>
    </row>
    <row r="64" spans="1:6" s="17" customFormat="1" x14ac:dyDescent="0.35">
      <c r="A64" s="88">
        <v>53</v>
      </c>
      <c r="B64" s="88">
        <v>1422223</v>
      </c>
      <c r="C64" s="89" t="s">
        <v>240</v>
      </c>
      <c r="D64" s="19">
        <v>500</v>
      </c>
      <c r="E64" s="19">
        <v>0</v>
      </c>
      <c r="F64" s="19">
        <v>500</v>
      </c>
    </row>
    <row r="65" spans="1:6" s="17" customFormat="1" x14ac:dyDescent="0.35">
      <c r="A65" s="88">
        <v>54</v>
      </c>
      <c r="B65" s="88">
        <v>1422229</v>
      </c>
      <c r="C65" s="89" t="s">
        <v>265</v>
      </c>
      <c r="D65" s="19">
        <v>2500</v>
      </c>
      <c r="E65" s="19">
        <v>2050</v>
      </c>
      <c r="F65" s="19">
        <v>4000</v>
      </c>
    </row>
    <row r="66" spans="1:6" s="17" customFormat="1" x14ac:dyDescent="0.35">
      <c r="A66" s="88">
        <v>55</v>
      </c>
      <c r="B66" s="88">
        <v>1422231</v>
      </c>
      <c r="C66" s="89" t="s">
        <v>244</v>
      </c>
      <c r="D66" s="19">
        <v>1500</v>
      </c>
      <c r="E66" s="19">
        <v>765</v>
      </c>
      <c r="F66" s="19">
        <v>2000</v>
      </c>
    </row>
    <row r="67" spans="1:6" s="17" customFormat="1" x14ac:dyDescent="0.35">
      <c r="A67" s="88">
        <v>56</v>
      </c>
      <c r="B67" s="88">
        <v>1422235</v>
      </c>
      <c r="C67" s="89" t="s">
        <v>246</v>
      </c>
      <c r="D67" s="19">
        <v>2000</v>
      </c>
      <c r="E67" s="19">
        <v>1350</v>
      </c>
      <c r="F67" s="19">
        <v>2500</v>
      </c>
    </row>
    <row r="68" spans="1:6" s="17" customFormat="1" x14ac:dyDescent="0.35">
      <c r="A68" s="88">
        <v>57</v>
      </c>
      <c r="B68" s="88">
        <v>1422241</v>
      </c>
      <c r="C68" s="89" t="s">
        <v>11</v>
      </c>
      <c r="D68" s="19">
        <v>3000</v>
      </c>
      <c r="E68" s="19">
        <v>1050</v>
      </c>
      <c r="F68" s="19">
        <v>3000</v>
      </c>
    </row>
    <row r="69" spans="1:6" s="17" customFormat="1" x14ac:dyDescent="0.35">
      <c r="A69" s="88">
        <v>58</v>
      </c>
      <c r="B69" s="88">
        <v>1422246</v>
      </c>
      <c r="C69" s="89" t="s">
        <v>266</v>
      </c>
      <c r="D69" s="19">
        <v>2450</v>
      </c>
      <c r="E69" s="19">
        <v>1950</v>
      </c>
      <c r="F69" s="19">
        <v>3000</v>
      </c>
    </row>
    <row r="70" spans="1:6" s="17" customFormat="1" x14ac:dyDescent="0.35">
      <c r="A70" s="88">
        <v>59</v>
      </c>
      <c r="B70" s="90">
        <v>1422275</v>
      </c>
      <c r="C70" s="89" t="s">
        <v>268</v>
      </c>
      <c r="D70" s="19">
        <v>15000</v>
      </c>
      <c r="E70" s="19">
        <v>9900</v>
      </c>
      <c r="F70" s="19">
        <v>15000</v>
      </c>
    </row>
    <row r="71" spans="1:6" s="17" customFormat="1" x14ac:dyDescent="0.35">
      <c r="A71" s="88">
        <v>60</v>
      </c>
      <c r="B71" s="88">
        <v>1422280</v>
      </c>
      <c r="C71" s="89" t="s">
        <v>216</v>
      </c>
      <c r="D71" s="19">
        <v>1000</v>
      </c>
      <c r="E71" s="19">
        <v>0</v>
      </c>
      <c r="F71" s="19">
        <v>1000</v>
      </c>
    </row>
    <row r="72" spans="1:6" s="17" customFormat="1" x14ac:dyDescent="0.35">
      <c r="A72" s="88">
        <v>61</v>
      </c>
      <c r="B72" s="88">
        <v>1422286</v>
      </c>
      <c r="C72" s="89" t="s">
        <v>241</v>
      </c>
      <c r="D72" s="19">
        <v>500</v>
      </c>
      <c r="E72" s="19">
        <v>0</v>
      </c>
      <c r="F72" s="19">
        <v>500</v>
      </c>
    </row>
    <row r="73" spans="1:6" s="17" customFormat="1" x14ac:dyDescent="0.35">
      <c r="A73" s="285">
        <v>62</v>
      </c>
      <c r="B73" s="88">
        <v>1423166</v>
      </c>
      <c r="C73" s="89" t="s">
        <v>429</v>
      </c>
      <c r="D73" s="19">
        <v>0</v>
      </c>
      <c r="E73" s="19">
        <v>0</v>
      </c>
      <c r="F73" s="19">
        <v>10000</v>
      </c>
    </row>
    <row r="74" spans="1:6" s="17" customFormat="1" x14ac:dyDescent="0.35">
      <c r="A74" s="92"/>
      <c r="B74" s="97"/>
      <c r="C74" s="95" t="s">
        <v>3</v>
      </c>
      <c r="D74" s="51">
        <f>SUM(D18:D73)</f>
        <v>310600</v>
      </c>
      <c r="E74" s="51">
        <f>SUM(E18:E73)</f>
        <v>104269</v>
      </c>
      <c r="F74" s="51">
        <f>SUM(F18:F73)</f>
        <v>318000</v>
      </c>
    </row>
    <row r="75" spans="1:6" s="17" customFormat="1" x14ac:dyDescent="0.35">
      <c r="A75" s="6"/>
      <c r="B75" s="7"/>
      <c r="C75" s="7"/>
      <c r="D75" s="7"/>
      <c r="E75" s="7"/>
      <c r="F75" s="7"/>
    </row>
    <row r="76" spans="1:6" s="17" customFormat="1" ht="29.5" customHeight="1" x14ac:dyDescent="0.35">
      <c r="A76" s="104"/>
      <c r="B76" s="93" t="s">
        <v>0</v>
      </c>
      <c r="C76" s="94" t="s">
        <v>13</v>
      </c>
      <c r="D76" s="7"/>
      <c r="E76" s="7"/>
      <c r="F76" s="7"/>
    </row>
    <row r="77" spans="1:6" s="17" customFormat="1" x14ac:dyDescent="0.35">
      <c r="A77" s="87">
        <v>63</v>
      </c>
      <c r="B77" s="88">
        <v>1423001</v>
      </c>
      <c r="C77" s="89" t="s">
        <v>260</v>
      </c>
      <c r="D77" s="19">
        <v>75000</v>
      </c>
      <c r="E77" s="19">
        <v>50750</v>
      </c>
      <c r="F77" s="19">
        <v>75000</v>
      </c>
    </row>
    <row r="78" spans="1:6" s="17" customFormat="1" ht="17.25" customHeight="1" x14ac:dyDescent="0.35">
      <c r="A78" s="87">
        <v>64</v>
      </c>
      <c r="B78" s="88">
        <v>1423006</v>
      </c>
      <c r="C78" s="105" t="s">
        <v>256</v>
      </c>
      <c r="D78" s="19">
        <v>31800</v>
      </c>
      <c r="E78" s="19">
        <v>10000</v>
      </c>
      <c r="F78" s="19">
        <v>20000</v>
      </c>
    </row>
    <row r="79" spans="1:6" s="17" customFormat="1" x14ac:dyDescent="0.35">
      <c r="A79" s="87">
        <v>65</v>
      </c>
      <c r="B79" s="88">
        <v>1423012</v>
      </c>
      <c r="C79" s="103" t="s">
        <v>124</v>
      </c>
      <c r="D79" s="19">
        <v>1000</v>
      </c>
      <c r="E79" s="19">
        <v>0</v>
      </c>
      <c r="F79" s="19">
        <v>1000</v>
      </c>
    </row>
    <row r="80" spans="1:6" s="17" customFormat="1" x14ac:dyDescent="0.35">
      <c r="A80" s="87">
        <v>66</v>
      </c>
      <c r="B80" s="88">
        <v>1423086</v>
      </c>
      <c r="C80" s="89" t="s">
        <v>254</v>
      </c>
      <c r="D80" s="19">
        <v>3000</v>
      </c>
      <c r="E80" s="19">
        <v>0</v>
      </c>
      <c r="F80" s="19">
        <v>8000</v>
      </c>
    </row>
    <row r="81" spans="1:6" s="17" customFormat="1" ht="15" customHeight="1" x14ac:dyDescent="0.35">
      <c r="A81" s="87">
        <v>67</v>
      </c>
      <c r="B81" s="106">
        <v>1423201</v>
      </c>
      <c r="C81" s="105" t="s">
        <v>432</v>
      </c>
      <c r="D81" s="19">
        <v>2000</v>
      </c>
      <c r="E81" s="19">
        <v>0</v>
      </c>
      <c r="F81" s="19">
        <v>10000</v>
      </c>
    </row>
    <row r="82" spans="1:6" s="17" customFormat="1" x14ac:dyDescent="0.35">
      <c r="A82" s="87">
        <v>68</v>
      </c>
      <c r="B82" s="88">
        <v>1423863</v>
      </c>
      <c r="C82" s="103" t="s">
        <v>259</v>
      </c>
      <c r="D82" s="19">
        <v>3000</v>
      </c>
      <c r="E82" s="19">
        <v>1200</v>
      </c>
      <c r="F82" s="19">
        <v>3000</v>
      </c>
    </row>
    <row r="83" spans="1:6" s="17" customFormat="1" x14ac:dyDescent="0.35">
      <c r="A83" s="87">
        <v>69</v>
      </c>
      <c r="B83" s="88">
        <v>1423861</v>
      </c>
      <c r="C83" s="89" t="s">
        <v>257</v>
      </c>
      <c r="D83" s="19">
        <v>100000</v>
      </c>
      <c r="E83" s="19">
        <v>200</v>
      </c>
      <c r="F83" s="19">
        <v>100000</v>
      </c>
    </row>
    <row r="84" spans="1:6" s="17" customFormat="1" x14ac:dyDescent="0.35">
      <c r="A84" s="87">
        <v>70</v>
      </c>
      <c r="B84" s="88">
        <v>1423862</v>
      </c>
      <c r="C84" s="103" t="s">
        <v>258</v>
      </c>
      <c r="D84" s="19">
        <v>42500</v>
      </c>
      <c r="E84" s="19">
        <v>17747</v>
      </c>
      <c r="F84" s="19">
        <v>40000</v>
      </c>
    </row>
    <row r="85" spans="1:6" s="17" customFormat="1" x14ac:dyDescent="0.35">
      <c r="A85" s="87">
        <v>71</v>
      </c>
      <c r="B85" s="88">
        <v>1423502</v>
      </c>
      <c r="C85" s="103" t="s">
        <v>443</v>
      </c>
      <c r="D85" s="19">
        <v>0</v>
      </c>
      <c r="E85" s="19">
        <v>0</v>
      </c>
      <c r="F85" s="19">
        <v>100000</v>
      </c>
    </row>
    <row r="86" spans="1:6" s="17" customFormat="1" x14ac:dyDescent="0.35">
      <c r="A86" s="87"/>
      <c r="B86" s="88"/>
      <c r="C86" s="95" t="s">
        <v>3</v>
      </c>
      <c r="D86" s="114">
        <f>SUM(D77:D85)</f>
        <v>258300</v>
      </c>
      <c r="E86" s="114">
        <f>SUM(E77:E85)</f>
        <v>79897</v>
      </c>
      <c r="F86" s="114">
        <f>SUM(F77:F85)</f>
        <v>357000</v>
      </c>
    </row>
    <row r="87" spans="1:6" s="17" customFormat="1" hidden="1" x14ac:dyDescent="0.35">
      <c r="A87" s="6"/>
      <c r="B87" s="7"/>
      <c r="C87" s="7"/>
      <c r="D87" s="7"/>
      <c r="E87" s="7"/>
      <c r="F87" s="7"/>
    </row>
    <row r="88" spans="1:6" s="17" customFormat="1" ht="36.5" customHeight="1" x14ac:dyDescent="0.35">
      <c r="A88" s="92"/>
      <c r="B88" s="93" t="s">
        <v>0</v>
      </c>
      <c r="C88" s="94" t="s">
        <v>15</v>
      </c>
      <c r="D88" s="7"/>
      <c r="E88" s="7"/>
      <c r="F88" s="7"/>
    </row>
    <row r="89" spans="1:6" s="17" customFormat="1" hidden="1" x14ac:dyDescent="0.35">
      <c r="A89" s="87"/>
      <c r="B89" s="88">
        <v>1430001</v>
      </c>
      <c r="C89" s="89" t="s">
        <v>16</v>
      </c>
      <c r="D89" s="7"/>
      <c r="E89" s="7"/>
      <c r="F89" s="7"/>
    </row>
    <row r="90" spans="1:6" s="17" customFormat="1" x14ac:dyDescent="0.35">
      <c r="A90" s="87">
        <v>72</v>
      </c>
      <c r="B90" s="88">
        <v>1430006</v>
      </c>
      <c r="C90" s="89" t="s">
        <v>17</v>
      </c>
      <c r="D90" s="19">
        <v>500</v>
      </c>
      <c r="E90" s="19">
        <v>0</v>
      </c>
      <c r="F90" s="19">
        <v>1000</v>
      </c>
    </row>
    <row r="91" spans="1:6" s="17" customFormat="1" x14ac:dyDescent="0.35">
      <c r="A91" s="87">
        <v>73</v>
      </c>
      <c r="B91" s="88">
        <v>1430023</v>
      </c>
      <c r="C91" s="89" t="s">
        <v>263</v>
      </c>
      <c r="D91" s="19">
        <v>2000</v>
      </c>
      <c r="E91" s="19">
        <v>150</v>
      </c>
      <c r="F91" s="19">
        <v>2000</v>
      </c>
    </row>
    <row r="92" spans="1:6" s="17" customFormat="1" x14ac:dyDescent="0.35">
      <c r="A92" s="87">
        <v>74</v>
      </c>
      <c r="B92" s="90">
        <v>1430022</v>
      </c>
      <c r="C92" s="89" t="s">
        <v>270</v>
      </c>
      <c r="D92" s="19">
        <v>1000</v>
      </c>
      <c r="E92" s="19">
        <v>200</v>
      </c>
      <c r="F92" s="19">
        <v>1000</v>
      </c>
    </row>
    <row r="93" spans="1:6" s="17" customFormat="1" x14ac:dyDescent="0.35">
      <c r="A93" s="87">
        <v>75</v>
      </c>
      <c r="B93" s="88">
        <v>1430024</v>
      </c>
      <c r="C93" s="89" t="s">
        <v>261</v>
      </c>
      <c r="D93" s="19">
        <v>1500</v>
      </c>
      <c r="E93" s="19">
        <v>0</v>
      </c>
      <c r="F93" s="19">
        <v>2000</v>
      </c>
    </row>
    <row r="94" spans="1:6" s="17" customFormat="1" x14ac:dyDescent="0.35">
      <c r="A94" s="87">
        <v>76</v>
      </c>
      <c r="B94" s="88">
        <v>1430027</v>
      </c>
      <c r="C94" s="89" t="s">
        <v>262</v>
      </c>
      <c r="D94" s="19">
        <v>1000</v>
      </c>
      <c r="E94" s="19">
        <v>0</v>
      </c>
      <c r="F94" s="19">
        <v>2000</v>
      </c>
    </row>
    <row r="95" spans="1:6" s="17" customFormat="1" x14ac:dyDescent="0.35">
      <c r="A95" s="87"/>
      <c r="B95" s="88"/>
      <c r="C95" s="95" t="s">
        <v>3</v>
      </c>
      <c r="D95" s="114">
        <f>SUM(D90:D94)</f>
        <v>6000</v>
      </c>
      <c r="E95" s="114">
        <f>SUM(E90:E94)</f>
        <v>350</v>
      </c>
      <c r="F95" s="114">
        <f>SUM(F90:F94)</f>
        <v>8000</v>
      </c>
    </row>
    <row r="96" spans="1:6" x14ac:dyDescent="0.35">
      <c r="A96" s="21"/>
      <c r="B96" s="22"/>
      <c r="C96" s="22"/>
      <c r="D96" s="7"/>
      <c r="E96" s="7"/>
      <c r="F96" s="236"/>
    </row>
    <row r="97" spans="1:6" ht="16" thickBot="1" x14ac:dyDescent="0.4">
      <c r="A97" s="34"/>
      <c r="B97" s="25"/>
      <c r="C97" s="25" t="s">
        <v>18</v>
      </c>
      <c r="D97" s="158">
        <f>D95+D86+D74+D16+D12+D8</f>
        <v>881900</v>
      </c>
      <c r="E97" s="158">
        <f>E95+E86+E74+E16+E12+E8</f>
        <v>277837</v>
      </c>
      <c r="F97" s="158">
        <f>F95+F86+F74+F16+F12+F8</f>
        <v>985000</v>
      </c>
    </row>
    <row r="98" spans="1:6" x14ac:dyDescent="0.35">
      <c r="A98" s="62"/>
      <c r="B98" s="62"/>
      <c r="C98" s="62"/>
    </row>
    <row r="100" spans="1:6" x14ac:dyDescent="0.35">
      <c r="A100" s="294" t="s">
        <v>68</v>
      </c>
      <c r="B100" s="295"/>
      <c r="C100" s="295"/>
      <c r="D100" s="295"/>
      <c r="E100" s="41"/>
      <c r="F100" s="217"/>
    </row>
    <row r="101" spans="1:6" ht="32" customHeight="1" x14ac:dyDescent="0.35">
      <c r="A101" s="21"/>
      <c r="B101" s="84"/>
      <c r="C101" s="36" t="s">
        <v>20</v>
      </c>
      <c r="D101" s="7"/>
      <c r="E101" s="7"/>
      <c r="F101" s="236"/>
    </row>
    <row r="102" spans="1:6" x14ac:dyDescent="0.35">
      <c r="A102" s="21"/>
      <c r="B102" s="22"/>
      <c r="C102" s="85" t="s">
        <v>57</v>
      </c>
      <c r="D102" s="19">
        <f>D8</f>
        <v>210000</v>
      </c>
      <c r="E102" s="19">
        <f>E8</f>
        <v>50674</v>
      </c>
      <c r="F102" s="19">
        <f>F8</f>
        <v>200000</v>
      </c>
    </row>
    <row r="103" spans="1:6" x14ac:dyDescent="0.35">
      <c r="A103" s="21"/>
      <c r="B103" s="22"/>
      <c r="C103" s="85" t="s">
        <v>58</v>
      </c>
      <c r="D103" s="19">
        <f>D12</f>
        <v>50500</v>
      </c>
      <c r="E103" s="19">
        <f>E12</f>
        <v>18800</v>
      </c>
      <c r="F103" s="19">
        <f>F12</f>
        <v>50500</v>
      </c>
    </row>
    <row r="104" spans="1:6" x14ac:dyDescent="0.35">
      <c r="A104" s="21"/>
      <c r="B104" s="22"/>
      <c r="C104" s="85" t="s">
        <v>59</v>
      </c>
      <c r="D104" s="19">
        <f>D16</f>
        <v>46500</v>
      </c>
      <c r="E104" s="19">
        <f>E16</f>
        <v>23847</v>
      </c>
      <c r="F104" s="19">
        <f>F16</f>
        <v>51500</v>
      </c>
    </row>
    <row r="105" spans="1:6" x14ac:dyDescent="0.35">
      <c r="A105" s="21"/>
      <c r="B105" s="22"/>
      <c r="C105" s="85" t="s">
        <v>60</v>
      </c>
      <c r="D105" s="19">
        <f>D74</f>
        <v>310600</v>
      </c>
      <c r="E105" s="19">
        <f>E74</f>
        <v>104269</v>
      </c>
      <c r="F105" s="19">
        <f>F74</f>
        <v>318000</v>
      </c>
    </row>
    <row r="106" spans="1:6" x14ac:dyDescent="0.35">
      <c r="A106" s="21"/>
      <c r="B106" s="22"/>
      <c r="C106" s="85" t="s">
        <v>61</v>
      </c>
      <c r="D106" s="19">
        <f>D86</f>
        <v>258300</v>
      </c>
      <c r="E106" s="19">
        <f>E86</f>
        <v>79897</v>
      </c>
      <c r="F106" s="19">
        <f>F86</f>
        <v>357000</v>
      </c>
    </row>
    <row r="107" spans="1:6" x14ac:dyDescent="0.35">
      <c r="A107" s="21"/>
      <c r="B107" s="22"/>
      <c r="C107" s="85" t="s">
        <v>62</v>
      </c>
      <c r="D107" s="19">
        <f>D95</f>
        <v>6000</v>
      </c>
      <c r="E107" s="19">
        <f>E95</f>
        <v>350</v>
      </c>
      <c r="F107" s="19">
        <f>F95</f>
        <v>8000</v>
      </c>
    </row>
    <row r="108" spans="1:6" x14ac:dyDescent="0.35">
      <c r="A108" s="21"/>
      <c r="B108" s="22"/>
      <c r="C108" s="86" t="s">
        <v>63</v>
      </c>
      <c r="D108" s="37">
        <f>SUM(D102:D107)</f>
        <v>881900</v>
      </c>
      <c r="E108" s="51">
        <f>SUM(E102:E107)</f>
        <v>277837</v>
      </c>
      <c r="F108" s="51">
        <f>SUM(F102:F107)</f>
        <v>985000</v>
      </c>
    </row>
    <row r="109" spans="1:6" x14ac:dyDescent="0.35">
      <c r="A109" s="21"/>
      <c r="B109" s="22"/>
      <c r="C109" s="86"/>
      <c r="D109" s="19"/>
      <c r="E109" s="19"/>
      <c r="F109" s="207"/>
    </row>
    <row r="110" spans="1:6" x14ac:dyDescent="0.35">
      <c r="A110" s="21"/>
      <c r="B110" s="22"/>
      <c r="C110" s="86"/>
      <c r="D110" s="19"/>
      <c r="E110" s="19"/>
      <c r="F110" s="207"/>
    </row>
    <row r="111" spans="1:6" x14ac:dyDescent="0.35">
      <c r="A111" s="21"/>
      <c r="B111" s="22"/>
      <c r="C111" s="86"/>
      <c r="D111" s="19"/>
      <c r="E111" s="19"/>
      <c r="F111" s="207"/>
    </row>
    <row r="112" spans="1:6" ht="30.75" customHeight="1" x14ac:dyDescent="0.35">
      <c r="A112" s="21"/>
      <c r="B112" s="22"/>
      <c r="C112" s="24" t="s">
        <v>114</v>
      </c>
      <c r="D112" s="19"/>
      <c r="E112" s="19"/>
      <c r="F112" s="207"/>
    </row>
    <row r="113" spans="1:6" s="17" customFormat="1" x14ac:dyDescent="0.35">
      <c r="A113" s="6">
        <v>75</v>
      </c>
      <c r="B113" s="7">
        <v>1331001</v>
      </c>
      <c r="C113" s="7" t="s">
        <v>115</v>
      </c>
      <c r="D113" s="19">
        <v>3261992.3</v>
      </c>
      <c r="E113" s="19">
        <v>2174656</v>
      </c>
      <c r="F113" s="19">
        <v>3272979</v>
      </c>
    </row>
    <row r="114" spans="1:6" s="17" customFormat="1" x14ac:dyDescent="0.35">
      <c r="A114" s="6">
        <v>76</v>
      </c>
      <c r="B114" s="7">
        <v>1331002</v>
      </c>
      <c r="C114" s="7" t="s">
        <v>116</v>
      </c>
      <c r="D114" s="19">
        <v>18942293.82</v>
      </c>
      <c r="E114" s="19">
        <v>6189578.4699999997</v>
      </c>
      <c r="F114" s="19">
        <v>22929072.690000001</v>
      </c>
    </row>
    <row r="115" spans="1:6" s="17" customFormat="1" x14ac:dyDescent="0.35">
      <c r="A115" s="6">
        <v>77</v>
      </c>
      <c r="B115" s="7">
        <v>1331003</v>
      </c>
      <c r="C115" s="7" t="s">
        <v>117</v>
      </c>
      <c r="D115" s="19">
        <v>1360507.25</v>
      </c>
      <c r="E115" s="19">
        <v>810723.58</v>
      </c>
      <c r="F115" s="19">
        <v>1360507.25</v>
      </c>
    </row>
    <row r="116" spans="1:6" s="17" customFormat="1" x14ac:dyDescent="0.35">
      <c r="A116" s="6">
        <v>78</v>
      </c>
      <c r="B116" s="7">
        <v>1331008</v>
      </c>
      <c r="C116" s="7" t="s">
        <v>122</v>
      </c>
      <c r="D116" s="19">
        <v>200000</v>
      </c>
      <c r="E116" s="19">
        <v>0</v>
      </c>
      <c r="F116" s="19">
        <v>100000</v>
      </c>
    </row>
    <row r="117" spans="1:6" s="17" customFormat="1" x14ac:dyDescent="0.35">
      <c r="A117" s="6">
        <v>79</v>
      </c>
      <c r="B117" s="7">
        <v>1331002</v>
      </c>
      <c r="C117" s="7" t="s">
        <v>118</v>
      </c>
      <c r="D117" s="19">
        <v>863218.39</v>
      </c>
      <c r="E117" s="19">
        <v>88165.24</v>
      </c>
      <c r="F117" s="19">
        <v>687872.19</v>
      </c>
    </row>
    <row r="118" spans="1:6" s="17" customFormat="1" x14ac:dyDescent="0.35">
      <c r="A118" s="6">
        <v>80</v>
      </c>
      <c r="B118" s="7">
        <v>1331009</v>
      </c>
      <c r="C118" s="7" t="s">
        <v>380</v>
      </c>
      <c r="D118" s="19">
        <v>456300</v>
      </c>
      <c r="E118" s="19">
        <v>0</v>
      </c>
      <c r="F118" s="265">
        <v>634000</v>
      </c>
    </row>
    <row r="119" spans="1:6" s="17" customFormat="1" x14ac:dyDescent="0.35">
      <c r="A119" s="6">
        <v>81</v>
      </c>
      <c r="B119" s="7">
        <v>1331009</v>
      </c>
      <c r="C119" s="7" t="s">
        <v>119</v>
      </c>
      <c r="D119" s="19">
        <v>101500</v>
      </c>
      <c r="E119" s="19">
        <v>0</v>
      </c>
      <c r="F119" s="19">
        <v>56205</v>
      </c>
    </row>
    <row r="120" spans="1:6" s="17" customFormat="1" x14ac:dyDescent="0.35">
      <c r="A120" s="6">
        <v>82</v>
      </c>
      <c r="B120" s="7">
        <v>1331010</v>
      </c>
      <c r="C120" s="7" t="s">
        <v>197</v>
      </c>
      <c r="D120" s="19">
        <v>41571</v>
      </c>
      <c r="E120" s="19">
        <v>0</v>
      </c>
      <c r="F120" s="19">
        <v>289864</v>
      </c>
    </row>
    <row r="121" spans="1:6" s="17" customFormat="1" x14ac:dyDescent="0.35">
      <c r="A121" s="21">
        <v>83</v>
      </c>
      <c r="B121" s="7">
        <v>1331011</v>
      </c>
      <c r="C121" s="7" t="s">
        <v>198</v>
      </c>
      <c r="D121" s="19">
        <v>1129756.6000000001</v>
      </c>
      <c r="E121" s="19">
        <v>0</v>
      </c>
      <c r="F121" s="19">
        <v>966214</v>
      </c>
    </row>
    <row r="122" spans="1:6" x14ac:dyDescent="0.35">
      <c r="A122" s="21">
        <v>84</v>
      </c>
      <c r="B122" s="22">
        <v>1331011</v>
      </c>
      <c r="C122" s="22" t="s">
        <v>226</v>
      </c>
      <c r="D122" s="19">
        <v>218959</v>
      </c>
      <c r="E122" s="19">
        <v>0</v>
      </c>
      <c r="F122" s="19">
        <v>154261.4</v>
      </c>
    </row>
    <row r="123" spans="1:6" x14ac:dyDescent="0.35">
      <c r="A123" s="22">
        <v>85</v>
      </c>
      <c r="B123" s="22">
        <v>1311018</v>
      </c>
      <c r="C123" s="22" t="s">
        <v>353</v>
      </c>
      <c r="D123" s="19">
        <v>100000</v>
      </c>
      <c r="E123" s="19">
        <v>0</v>
      </c>
      <c r="F123" s="19">
        <v>100000</v>
      </c>
    </row>
    <row r="124" spans="1:6" x14ac:dyDescent="0.35">
      <c r="A124" s="22">
        <v>86</v>
      </c>
      <c r="B124" s="22">
        <v>1311024</v>
      </c>
      <c r="C124" s="22" t="s">
        <v>381</v>
      </c>
      <c r="D124" s="19">
        <v>40000</v>
      </c>
      <c r="E124" s="19">
        <v>0</v>
      </c>
      <c r="F124" s="19">
        <v>40000</v>
      </c>
    </row>
    <row r="125" spans="1:6" x14ac:dyDescent="0.35">
      <c r="A125" s="22">
        <v>87</v>
      </c>
      <c r="B125" s="22">
        <v>1331002</v>
      </c>
      <c r="C125" s="22" t="s">
        <v>121</v>
      </c>
      <c r="D125" s="19">
        <v>0</v>
      </c>
      <c r="E125" s="19">
        <v>11207.72</v>
      </c>
      <c r="F125" s="207">
        <v>0</v>
      </c>
    </row>
    <row r="126" spans="1:6" x14ac:dyDescent="0.35">
      <c r="A126" s="21"/>
      <c r="B126" s="22"/>
      <c r="C126" s="24" t="s">
        <v>76</v>
      </c>
      <c r="D126" s="51">
        <f>D113+D114+D115+D116+D117+D119+D120+D121+D122+D125+D123+D124+D118</f>
        <v>26716098.360000003</v>
      </c>
      <c r="E126" s="51">
        <f>E113+E114+E115+E116+E117+E119+E120+E121+E122+E125+E123+E124+E118</f>
        <v>9274331.0099999998</v>
      </c>
      <c r="F126" s="51">
        <f>F113+F114+F115+F116+F117+F119+F120+F121+F122+F125+F123+F124+F118</f>
        <v>30590975.530000001</v>
      </c>
    </row>
    <row r="127" spans="1:6" x14ac:dyDescent="0.35">
      <c r="A127" s="21"/>
      <c r="B127" s="22"/>
      <c r="C127" s="22"/>
      <c r="D127" s="19"/>
      <c r="E127" s="19" t="s">
        <v>378</v>
      </c>
      <c r="F127" s="207"/>
    </row>
    <row r="128" spans="1:6" ht="16" thickBot="1" x14ac:dyDescent="0.4">
      <c r="A128" s="77"/>
      <c r="B128" s="28"/>
      <c r="C128" s="25" t="s">
        <v>120</v>
      </c>
      <c r="D128" s="51">
        <f>D126+D108</f>
        <v>27597998.360000003</v>
      </c>
      <c r="E128" s="51">
        <f>E126+E108</f>
        <v>9552168.0099999998</v>
      </c>
      <c r="F128" s="51">
        <f>F126+F108</f>
        <v>31575975.530000001</v>
      </c>
    </row>
  </sheetData>
  <mergeCells count="3">
    <mergeCell ref="A2:D2"/>
    <mergeCell ref="A1:D1"/>
    <mergeCell ref="A100:D100"/>
  </mergeCells>
  <pageMargins left="0.25" right="0.25" top="0.75" bottom="0.75" header="0.3" footer="0.3"/>
  <pageSetup orientation="landscape" r:id="rId1"/>
  <headerFoot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8"/>
  <sheetViews>
    <sheetView view="pageLayout" zoomScaleNormal="100" zoomScaleSheetLayoutView="100" workbookViewId="0">
      <selection activeCell="C3" sqref="C3"/>
    </sheetView>
  </sheetViews>
  <sheetFormatPr defaultColWidth="9.1796875" defaultRowHeight="15.5" x14ac:dyDescent="0.35"/>
  <cols>
    <col min="1" max="1" width="4.7265625" style="17" customWidth="1"/>
    <col min="2" max="2" width="12.453125" style="17" customWidth="1"/>
    <col min="3" max="3" width="49.1796875" style="17" customWidth="1"/>
    <col min="4" max="4" width="15.6328125" style="29" bestFit="1" customWidth="1"/>
    <col min="5" max="5" width="14.453125" style="29" bestFit="1" customWidth="1"/>
    <col min="6" max="6" width="17.1796875" style="29" customWidth="1"/>
    <col min="7" max="7" width="16.453125" style="29" bestFit="1" customWidth="1"/>
    <col min="8" max="8" width="16.7265625" style="17" bestFit="1" customWidth="1"/>
    <col min="9" max="9" width="18" style="17" bestFit="1" customWidth="1"/>
    <col min="10" max="11" width="12.1796875" style="17" bestFit="1" customWidth="1"/>
    <col min="12" max="16384" width="9.1796875" style="17"/>
  </cols>
  <sheetData>
    <row r="1" spans="1:6" ht="45.5" x14ac:dyDescent="0.35">
      <c r="A1" s="45" t="s">
        <v>19</v>
      </c>
      <c r="B1" s="49" t="s">
        <v>0</v>
      </c>
      <c r="C1" s="4" t="s">
        <v>67</v>
      </c>
      <c r="D1" s="115" t="s">
        <v>379</v>
      </c>
      <c r="E1" s="115" t="s">
        <v>408</v>
      </c>
      <c r="F1" s="115" t="s">
        <v>414</v>
      </c>
    </row>
    <row r="2" spans="1:6" x14ac:dyDescent="0.35">
      <c r="A2" s="46"/>
      <c r="B2" s="6"/>
      <c r="C2" s="8" t="s">
        <v>21</v>
      </c>
      <c r="D2" s="19"/>
      <c r="E2" s="19"/>
      <c r="F2" s="19"/>
    </row>
    <row r="3" spans="1:6" x14ac:dyDescent="0.35">
      <c r="A3" s="47">
        <v>1</v>
      </c>
      <c r="B3" s="9">
        <v>2111102</v>
      </c>
      <c r="C3" s="7" t="s">
        <v>22</v>
      </c>
      <c r="D3" s="19">
        <v>48000</v>
      </c>
      <c r="E3" s="19">
        <v>25300.2</v>
      </c>
      <c r="F3" s="19">
        <v>70000</v>
      </c>
    </row>
    <row r="4" spans="1:6" hidden="1" x14ac:dyDescent="0.35">
      <c r="A4" s="47">
        <v>2</v>
      </c>
      <c r="B4" s="9">
        <v>2111222</v>
      </c>
      <c r="C4" s="11" t="s">
        <v>434</v>
      </c>
      <c r="D4" s="19">
        <v>1000</v>
      </c>
      <c r="E4" s="19">
        <v>0</v>
      </c>
      <c r="F4" s="19">
        <v>0</v>
      </c>
    </row>
    <row r="5" spans="1:6" x14ac:dyDescent="0.35">
      <c r="A5" s="47">
        <v>2</v>
      </c>
      <c r="B5" s="9">
        <v>2111243</v>
      </c>
      <c r="C5" s="11" t="s">
        <v>25</v>
      </c>
      <c r="D5" s="19">
        <v>10000</v>
      </c>
      <c r="E5" s="19">
        <v>0</v>
      </c>
      <c r="F5" s="19">
        <v>50000</v>
      </c>
    </row>
    <row r="6" spans="1:6" x14ac:dyDescent="0.35">
      <c r="A6" s="47">
        <v>3</v>
      </c>
      <c r="B6" s="9">
        <v>2111249</v>
      </c>
      <c r="C6" s="10" t="s">
        <v>23</v>
      </c>
      <c r="D6" s="19">
        <v>4800</v>
      </c>
      <c r="E6" s="19">
        <v>5200</v>
      </c>
      <c r="F6" s="19">
        <v>6000</v>
      </c>
    </row>
    <row r="7" spans="1:6" x14ac:dyDescent="0.35">
      <c r="A7" s="47">
        <v>4</v>
      </c>
      <c r="B7" s="9">
        <v>2121001</v>
      </c>
      <c r="C7" s="7" t="s">
        <v>306</v>
      </c>
      <c r="D7" s="19">
        <v>7832</v>
      </c>
      <c r="E7" s="19">
        <v>3062.96</v>
      </c>
      <c r="F7" s="19">
        <v>9500</v>
      </c>
    </row>
    <row r="8" spans="1:6" x14ac:dyDescent="0.35">
      <c r="A8" s="47">
        <v>5</v>
      </c>
      <c r="B8" s="9">
        <v>2210806</v>
      </c>
      <c r="C8" s="10" t="s">
        <v>24</v>
      </c>
      <c r="D8" s="19">
        <v>40000</v>
      </c>
      <c r="E8" s="19">
        <v>17449</v>
      </c>
      <c r="F8" s="19">
        <v>29200</v>
      </c>
    </row>
    <row r="9" spans="1:6" x14ac:dyDescent="0.35">
      <c r="A9" s="47">
        <v>6</v>
      </c>
      <c r="B9" s="9">
        <v>2111248</v>
      </c>
      <c r="C9" s="10" t="s">
        <v>347</v>
      </c>
      <c r="D9" s="19">
        <v>30000</v>
      </c>
      <c r="E9" s="19">
        <v>0</v>
      </c>
      <c r="F9" s="19">
        <v>40000</v>
      </c>
    </row>
    <row r="10" spans="1:6" x14ac:dyDescent="0.35">
      <c r="A10" s="45"/>
      <c r="B10" s="12"/>
      <c r="C10" s="14" t="s">
        <v>3</v>
      </c>
      <c r="D10" s="51">
        <f>SUM(D3:D9)</f>
        <v>141632</v>
      </c>
      <c r="E10" s="51">
        <f>SUM(E3:E9)</f>
        <v>51012.160000000003</v>
      </c>
      <c r="F10" s="51">
        <f>SUM(F3:F9)</f>
        <v>204700</v>
      </c>
    </row>
    <row r="11" spans="1:6" x14ac:dyDescent="0.35">
      <c r="A11" s="46"/>
      <c r="B11" s="6"/>
      <c r="C11" s="8" t="s">
        <v>26</v>
      </c>
      <c r="D11" s="19"/>
      <c r="E11" s="19"/>
      <c r="F11" s="19"/>
    </row>
    <row r="12" spans="1:6" x14ac:dyDescent="0.35">
      <c r="A12" s="47">
        <v>7</v>
      </c>
      <c r="B12" s="9">
        <v>2210201</v>
      </c>
      <c r="C12" s="10" t="s">
        <v>27</v>
      </c>
      <c r="D12" s="19">
        <v>30000</v>
      </c>
      <c r="E12" s="19">
        <v>9166.4</v>
      </c>
      <c r="F12" s="19">
        <v>20000</v>
      </c>
    </row>
    <row r="13" spans="1:6" x14ac:dyDescent="0.35">
      <c r="A13" s="47">
        <v>8</v>
      </c>
      <c r="B13" s="9">
        <v>2210203</v>
      </c>
      <c r="C13" s="10" t="s">
        <v>28</v>
      </c>
      <c r="D13" s="19">
        <v>1000</v>
      </c>
      <c r="E13" s="19">
        <v>680</v>
      </c>
      <c r="F13" s="19">
        <v>2000</v>
      </c>
    </row>
    <row r="14" spans="1:6" x14ac:dyDescent="0.35">
      <c r="A14" s="47">
        <v>9</v>
      </c>
      <c r="B14" s="9">
        <v>2210204</v>
      </c>
      <c r="C14" s="10" t="s">
        <v>30</v>
      </c>
      <c r="D14" s="19">
        <v>1000</v>
      </c>
      <c r="E14" s="19">
        <v>0</v>
      </c>
      <c r="F14" s="19">
        <v>1000</v>
      </c>
    </row>
    <row r="15" spans="1:6" x14ac:dyDescent="0.35">
      <c r="A15" s="47">
        <v>10</v>
      </c>
      <c r="B15" s="9">
        <v>2210205</v>
      </c>
      <c r="C15" s="10" t="s">
        <v>29</v>
      </c>
      <c r="D15" s="19">
        <v>4000</v>
      </c>
      <c r="E15" s="19">
        <v>1540</v>
      </c>
      <c r="F15" s="19">
        <v>3000</v>
      </c>
    </row>
    <row r="16" spans="1:6" x14ac:dyDescent="0.35">
      <c r="A16" s="45"/>
      <c r="B16" s="12"/>
      <c r="C16" s="14" t="s">
        <v>3</v>
      </c>
      <c r="D16" s="51">
        <f>SUM(D12:D15)</f>
        <v>36000</v>
      </c>
      <c r="E16" s="51">
        <f>SUM(E12:E15)</f>
        <v>11386.4</v>
      </c>
      <c r="F16" s="51">
        <f>SUM(F12:F15)</f>
        <v>26000</v>
      </c>
    </row>
    <row r="17" spans="1:6" x14ac:dyDescent="0.35">
      <c r="A17" s="46"/>
      <c r="B17" s="6"/>
      <c r="C17" s="14" t="s">
        <v>31</v>
      </c>
      <c r="D17" s="19"/>
      <c r="E17" s="19"/>
      <c r="F17" s="19"/>
    </row>
    <row r="18" spans="1:6" x14ac:dyDescent="0.35">
      <c r="A18" s="46">
        <v>11</v>
      </c>
      <c r="B18" s="6">
        <v>2210101</v>
      </c>
      <c r="C18" s="10" t="s">
        <v>32</v>
      </c>
      <c r="D18" s="19">
        <v>15000</v>
      </c>
      <c r="E18" s="19">
        <v>5028</v>
      </c>
      <c r="F18" s="19">
        <v>10000</v>
      </c>
    </row>
    <row r="19" spans="1:6" x14ac:dyDescent="0.35">
      <c r="A19" s="46">
        <v>12</v>
      </c>
      <c r="B19" s="6">
        <v>2210102</v>
      </c>
      <c r="C19" s="10" t="s">
        <v>302</v>
      </c>
      <c r="D19" s="19">
        <v>5000</v>
      </c>
      <c r="E19" s="19">
        <v>2100</v>
      </c>
      <c r="F19" s="19">
        <v>5000</v>
      </c>
    </row>
    <row r="20" spans="1:6" x14ac:dyDescent="0.35">
      <c r="A20" s="46">
        <v>13</v>
      </c>
      <c r="B20" s="6">
        <v>2210113</v>
      </c>
      <c r="C20" s="10" t="s">
        <v>35</v>
      </c>
      <c r="D20" s="19">
        <v>11000</v>
      </c>
      <c r="E20" s="19">
        <v>0</v>
      </c>
      <c r="F20" s="19">
        <v>10000</v>
      </c>
    </row>
    <row r="21" spans="1:6" x14ac:dyDescent="0.35">
      <c r="A21" s="46">
        <v>14</v>
      </c>
      <c r="B21" s="6">
        <v>2210122</v>
      </c>
      <c r="C21" s="10" t="s">
        <v>33</v>
      </c>
      <c r="D21" s="19">
        <v>40000</v>
      </c>
      <c r="E21" s="19">
        <v>21100</v>
      </c>
      <c r="F21" s="19">
        <v>25000</v>
      </c>
    </row>
    <row r="22" spans="1:6" x14ac:dyDescent="0.35">
      <c r="A22" s="46">
        <v>15</v>
      </c>
      <c r="B22" s="6">
        <v>2210511</v>
      </c>
      <c r="C22" s="10" t="s">
        <v>183</v>
      </c>
      <c r="D22" s="19">
        <v>2000</v>
      </c>
      <c r="E22" s="19">
        <v>0</v>
      </c>
      <c r="F22" s="19">
        <v>2000</v>
      </c>
    </row>
    <row r="23" spans="1:6" x14ac:dyDescent="0.35">
      <c r="A23" s="46">
        <v>16</v>
      </c>
      <c r="B23" s="6">
        <v>2210806</v>
      </c>
      <c r="C23" s="10" t="s">
        <v>177</v>
      </c>
      <c r="D23" s="19">
        <v>1000</v>
      </c>
      <c r="E23" s="19">
        <v>0</v>
      </c>
      <c r="F23" s="19">
        <v>2000</v>
      </c>
    </row>
    <row r="24" spans="1:6" x14ac:dyDescent="0.35">
      <c r="A24" s="46">
        <v>17</v>
      </c>
      <c r="B24" s="6">
        <v>2210708</v>
      </c>
      <c r="C24" s="10" t="s">
        <v>34</v>
      </c>
      <c r="D24" s="19">
        <v>35000</v>
      </c>
      <c r="E24" s="19">
        <v>19988.2</v>
      </c>
      <c r="F24" s="19">
        <v>30000</v>
      </c>
    </row>
    <row r="25" spans="1:6" x14ac:dyDescent="0.35">
      <c r="A25" s="45"/>
      <c r="B25" s="12"/>
      <c r="C25" s="14" t="s">
        <v>3</v>
      </c>
      <c r="D25" s="51">
        <f>SUM(D18:D24)</f>
        <v>109000</v>
      </c>
      <c r="E25" s="51">
        <f>SUM(E18:E24)</f>
        <v>48216.2</v>
      </c>
      <c r="F25" s="51">
        <f>SUM(F18:F24)</f>
        <v>84000</v>
      </c>
    </row>
    <row r="26" spans="1:6" x14ac:dyDescent="0.35">
      <c r="A26" s="45"/>
      <c r="B26" s="12"/>
      <c r="C26" s="13"/>
      <c r="D26" s="19"/>
      <c r="E26" s="19"/>
      <c r="F26" s="19"/>
    </row>
    <row r="27" spans="1:6" x14ac:dyDescent="0.35">
      <c r="A27" s="45"/>
      <c r="B27" s="12"/>
      <c r="C27" s="14" t="s">
        <v>36</v>
      </c>
      <c r="D27" s="19"/>
      <c r="E27" s="19"/>
      <c r="F27" s="19"/>
    </row>
    <row r="28" spans="1:6" x14ac:dyDescent="0.35">
      <c r="A28" s="46">
        <v>18</v>
      </c>
      <c r="B28" s="6">
        <v>2210510</v>
      </c>
      <c r="C28" s="10" t="s">
        <v>181</v>
      </c>
      <c r="D28" s="19">
        <v>20000</v>
      </c>
      <c r="E28" s="19">
        <v>7365</v>
      </c>
      <c r="F28" s="19">
        <v>20000</v>
      </c>
    </row>
    <row r="29" spans="1:6" x14ac:dyDescent="0.35">
      <c r="A29" s="46">
        <v>19</v>
      </c>
      <c r="B29" s="6">
        <v>2821010</v>
      </c>
      <c r="C29" s="10" t="s">
        <v>182</v>
      </c>
      <c r="D29" s="19">
        <v>8000</v>
      </c>
      <c r="E29" s="19">
        <v>2400</v>
      </c>
      <c r="F29" s="19">
        <v>10000</v>
      </c>
    </row>
    <row r="30" spans="1:6" x14ac:dyDescent="0.35">
      <c r="A30" s="46">
        <v>20</v>
      </c>
      <c r="B30" s="6">
        <v>2210709</v>
      </c>
      <c r="C30" s="10" t="s">
        <v>180</v>
      </c>
      <c r="D30" s="19">
        <v>40000</v>
      </c>
      <c r="E30" s="19">
        <v>9890</v>
      </c>
      <c r="F30" s="19">
        <v>30000</v>
      </c>
    </row>
    <row r="31" spans="1:6" x14ac:dyDescent="0.35">
      <c r="A31" s="46">
        <v>21</v>
      </c>
      <c r="B31" s="6">
        <v>2210711</v>
      </c>
      <c r="C31" s="15" t="s">
        <v>38</v>
      </c>
      <c r="D31" s="19">
        <v>2500</v>
      </c>
      <c r="E31" s="19">
        <v>0</v>
      </c>
      <c r="F31" s="19">
        <v>2000</v>
      </c>
    </row>
    <row r="32" spans="1:6" x14ac:dyDescent="0.35">
      <c r="A32" s="46">
        <v>22</v>
      </c>
      <c r="B32" s="6">
        <v>2821019</v>
      </c>
      <c r="C32" s="10" t="s">
        <v>37</v>
      </c>
      <c r="D32" s="19">
        <v>5000</v>
      </c>
      <c r="E32" s="19">
        <v>0</v>
      </c>
      <c r="F32" s="19">
        <v>5000</v>
      </c>
    </row>
    <row r="33" spans="1:6" x14ac:dyDescent="0.35">
      <c r="A33" s="46"/>
      <c r="B33" s="6"/>
      <c r="C33" s="14" t="s">
        <v>3</v>
      </c>
      <c r="D33" s="51">
        <f>SUM(D28:D32)</f>
        <v>75500</v>
      </c>
      <c r="E33" s="51">
        <f>SUM(E28:E32)</f>
        <v>19655</v>
      </c>
      <c r="F33" s="51">
        <f>SUM(F28:F32)</f>
        <v>67000</v>
      </c>
    </row>
    <row r="34" spans="1:6" x14ac:dyDescent="0.35">
      <c r="A34" s="46"/>
      <c r="B34" s="6"/>
      <c r="C34" s="14" t="s">
        <v>39</v>
      </c>
      <c r="D34" s="19"/>
      <c r="E34" s="19"/>
      <c r="F34" s="19"/>
    </row>
    <row r="35" spans="1:6" x14ac:dyDescent="0.35">
      <c r="A35" s="46">
        <v>23</v>
      </c>
      <c r="B35" s="6">
        <v>2210502</v>
      </c>
      <c r="C35" s="10" t="s">
        <v>41</v>
      </c>
      <c r="D35" s="19">
        <v>36000</v>
      </c>
      <c r="E35" s="19">
        <v>8050</v>
      </c>
      <c r="F35" s="19">
        <v>20000</v>
      </c>
    </row>
    <row r="36" spans="1:6" x14ac:dyDescent="0.35">
      <c r="A36" s="46">
        <v>24</v>
      </c>
      <c r="B36" s="6">
        <v>2210505</v>
      </c>
      <c r="C36" s="10" t="s">
        <v>42</v>
      </c>
      <c r="D36" s="19">
        <v>70000</v>
      </c>
      <c r="E36" s="19">
        <v>51660</v>
      </c>
      <c r="F36" s="19">
        <v>70000</v>
      </c>
    </row>
    <row r="37" spans="1:6" x14ac:dyDescent="0.35">
      <c r="A37" s="46">
        <v>25</v>
      </c>
      <c r="B37" s="6">
        <v>2210511</v>
      </c>
      <c r="C37" s="10" t="s">
        <v>40</v>
      </c>
      <c r="D37" s="19">
        <v>60000</v>
      </c>
      <c r="E37" s="19">
        <v>36080</v>
      </c>
      <c r="F37" s="19">
        <v>60300</v>
      </c>
    </row>
    <row r="38" spans="1:6" x14ac:dyDescent="0.35">
      <c r="A38" s="45"/>
      <c r="B38" s="12"/>
      <c r="C38" s="14" t="s">
        <v>3</v>
      </c>
      <c r="D38" s="51">
        <f>SUM(D35:D37)</f>
        <v>166000</v>
      </c>
      <c r="E38" s="51">
        <f>SUM(E35:E37)</f>
        <v>95790</v>
      </c>
      <c r="F38" s="51">
        <f>SUM(F35:F37)</f>
        <v>150300</v>
      </c>
    </row>
    <row r="39" spans="1:6" x14ac:dyDescent="0.35">
      <c r="A39" s="46"/>
      <c r="B39" s="6"/>
      <c r="C39" s="14" t="s">
        <v>43</v>
      </c>
      <c r="D39" s="19"/>
      <c r="E39" s="19"/>
      <c r="F39" s="19"/>
    </row>
    <row r="40" spans="1:6" x14ac:dyDescent="0.35">
      <c r="A40" s="46">
        <v>26</v>
      </c>
      <c r="B40" s="6">
        <v>2210409</v>
      </c>
      <c r="C40" s="10" t="s">
        <v>44</v>
      </c>
      <c r="D40" s="19">
        <v>5000</v>
      </c>
      <c r="E40" s="19">
        <v>0</v>
      </c>
      <c r="F40" s="19">
        <v>3000</v>
      </c>
    </row>
    <row r="41" spans="1:6" x14ac:dyDescent="0.35">
      <c r="A41" s="46">
        <v>27</v>
      </c>
      <c r="B41" s="6">
        <v>2210603</v>
      </c>
      <c r="C41" s="10" t="s">
        <v>100</v>
      </c>
      <c r="D41" s="19">
        <v>1000</v>
      </c>
      <c r="E41" s="19">
        <v>0</v>
      </c>
      <c r="F41" s="19">
        <v>1000</v>
      </c>
    </row>
    <row r="42" spans="1:6" x14ac:dyDescent="0.35">
      <c r="A42" s="46">
        <v>28</v>
      </c>
      <c r="B42" s="6">
        <v>2210604</v>
      </c>
      <c r="C42" s="10" t="s">
        <v>45</v>
      </c>
      <c r="D42" s="19">
        <v>1000</v>
      </c>
      <c r="E42" s="19">
        <v>0</v>
      </c>
      <c r="F42" s="19">
        <v>1000</v>
      </c>
    </row>
    <row r="43" spans="1:6" x14ac:dyDescent="0.35">
      <c r="A43" s="46">
        <v>29</v>
      </c>
      <c r="B43" s="6">
        <v>2210606</v>
      </c>
      <c r="C43" s="10" t="s">
        <v>99</v>
      </c>
      <c r="D43" s="19">
        <v>5000</v>
      </c>
      <c r="E43" s="19">
        <v>2950</v>
      </c>
      <c r="F43" s="19">
        <v>5000</v>
      </c>
    </row>
    <row r="44" spans="1:6" x14ac:dyDescent="0.35">
      <c r="A44" s="45"/>
      <c r="B44" s="12"/>
      <c r="C44" s="14" t="s">
        <v>3</v>
      </c>
      <c r="D44" s="51">
        <f>SUM(D40:D43)</f>
        <v>12000</v>
      </c>
      <c r="E44" s="51">
        <f>SUM(E40:E43)</f>
        <v>2950</v>
      </c>
      <c r="F44" s="51">
        <f>SUM(F40:F43)</f>
        <v>10000</v>
      </c>
    </row>
    <row r="45" spans="1:6" x14ac:dyDescent="0.35">
      <c r="A45" s="47"/>
      <c r="B45" s="9"/>
      <c r="C45" s="16" t="s">
        <v>184</v>
      </c>
      <c r="D45" s="19"/>
      <c r="E45" s="19"/>
      <c r="F45" s="19"/>
    </row>
    <row r="46" spans="1:6" x14ac:dyDescent="0.35">
      <c r="A46" s="47">
        <v>30</v>
      </c>
      <c r="B46" s="6">
        <v>2210511</v>
      </c>
      <c r="C46" s="10" t="s">
        <v>340</v>
      </c>
      <c r="D46" s="19">
        <v>2000</v>
      </c>
      <c r="E46" s="19">
        <v>0</v>
      </c>
      <c r="F46" s="19">
        <v>2000</v>
      </c>
    </row>
    <row r="47" spans="1:6" x14ac:dyDescent="0.35">
      <c r="A47" s="47"/>
      <c r="B47" s="9"/>
      <c r="C47" s="14" t="s">
        <v>3</v>
      </c>
      <c r="D47" s="51">
        <f>SUM(D46:D46)</f>
        <v>2000</v>
      </c>
      <c r="E47" s="51">
        <f>SUM(E46:E46)</f>
        <v>0</v>
      </c>
      <c r="F47" s="51">
        <f>SUM(F46:F46)</f>
        <v>2000</v>
      </c>
    </row>
    <row r="48" spans="1:6" x14ac:dyDescent="0.35">
      <c r="A48" s="47"/>
      <c r="B48" s="9"/>
      <c r="C48" s="16" t="s">
        <v>327</v>
      </c>
      <c r="D48" s="19"/>
      <c r="E48" s="19"/>
      <c r="F48" s="19"/>
    </row>
    <row r="49" spans="1:6" x14ac:dyDescent="0.35">
      <c r="A49" s="47">
        <v>31</v>
      </c>
      <c r="B49" s="6">
        <v>2210502</v>
      </c>
      <c r="C49" s="10" t="s">
        <v>41</v>
      </c>
      <c r="D49" s="19">
        <v>2000</v>
      </c>
      <c r="E49" s="19">
        <v>0</v>
      </c>
      <c r="F49" s="19">
        <v>3000</v>
      </c>
    </row>
    <row r="50" spans="1:6" x14ac:dyDescent="0.35">
      <c r="A50" s="47">
        <v>32</v>
      </c>
      <c r="B50" s="6">
        <v>2210505</v>
      </c>
      <c r="C50" s="10" t="s">
        <v>42</v>
      </c>
      <c r="D50" s="19">
        <v>3000</v>
      </c>
      <c r="E50" s="19">
        <v>0</v>
      </c>
      <c r="F50" s="19">
        <v>3000</v>
      </c>
    </row>
    <row r="51" spans="1:6" x14ac:dyDescent="0.35">
      <c r="A51" s="47">
        <v>33</v>
      </c>
      <c r="B51" s="6">
        <v>2210511</v>
      </c>
      <c r="C51" s="10" t="s">
        <v>346</v>
      </c>
      <c r="D51" s="19">
        <v>25000</v>
      </c>
      <c r="E51" s="19">
        <v>0</v>
      </c>
      <c r="F51" s="19">
        <v>20000</v>
      </c>
    </row>
    <row r="52" spans="1:6" x14ac:dyDescent="0.35">
      <c r="A52" s="47"/>
      <c r="B52" s="9"/>
      <c r="C52" s="14" t="s">
        <v>3</v>
      </c>
      <c r="D52" s="51">
        <f>SUM(D49:D51)</f>
        <v>30000</v>
      </c>
      <c r="E52" s="51">
        <f t="shared" ref="E52" si="0">SUM(E49:E51)</f>
        <v>0</v>
      </c>
      <c r="F52" s="51">
        <f>SUM(F49:F51)</f>
        <v>26000</v>
      </c>
    </row>
    <row r="53" spans="1:6" x14ac:dyDescent="0.35">
      <c r="A53" s="46"/>
      <c r="B53" s="6"/>
      <c r="C53" s="14" t="s">
        <v>46</v>
      </c>
      <c r="D53" s="19"/>
      <c r="E53" s="19"/>
      <c r="F53" s="19"/>
    </row>
    <row r="54" spans="1:6" x14ac:dyDescent="0.35">
      <c r="A54" s="46">
        <v>34</v>
      </c>
      <c r="B54" s="9">
        <v>2210118</v>
      </c>
      <c r="C54" s="15" t="s">
        <v>102</v>
      </c>
      <c r="D54" s="19">
        <v>2000</v>
      </c>
      <c r="E54" s="19">
        <v>0</v>
      </c>
      <c r="F54" s="19">
        <v>2000</v>
      </c>
    </row>
    <row r="55" spans="1:6" x14ac:dyDescent="0.35">
      <c r="A55" s="46">
        <v>35</v>
      </c>
      <c r="B55" s="50">
        <v>2210114</v>
      </c>
      <c r="C55" s="15" t="s">
        <v>305</v>
      </c>
      <c r="D55" s="19">
        <v>14768</v>
      </c>
      <c r="E55" s="19">
        <v>6800</v>
      </c>
      <c r="F55" s="19">
        <v>11000</v>
      </c>
    </row>
    <row r="56" spans="1:6" x14ac:dyDescent="0.35">
      <c r="A56" s="47">
        <v>36</v>
      </c>
      <c r="B56" s="9">
        <v>2210902</v>
      </c>
      <c r="C56" s="10" t="s">
        <v>48</v>
      </c>
      <c r="D56" s="19">
        <v>5000</v>
      </c>
      <c r="E56" s="19">
        <v>0</v>
      </c>
      <c r="F56" s="19">
        <v>5000</v>
      </c>
    </row>
    <row r="57" spans="1:6" x14ac:dyDescent="0.35">
      <c r="A57" s="46">
        <v>37</v>
      </c>
      <c r="B57" s="9">
        <v>2210904</v>
      </c>
      <c r="C57" s="10" t="s">
        <v>47</v>
      </c>
      <c r="D57" s="19">
        <v>20000</v>
      </c>
      <c r="E57" s="19">
        <v>33940</v>
      </c>
      <c r="F57" s="19">
        <v>40000</v>
      </c>
    </row>
    <row r="58" spans="1:6" x14ac:dyDescent="0.35">
      <c r="A58" s="47">
        <v>38</v>
      </c>
      <c r="B58" s="6">
        <v>2210113</v>
      </c>
      <c r="C58" s="10" t="s">
        <v>179</v>
      </c>
      <c r="D58" s="193">
        <v>16000</v>
      </c>
      <c r="E58" s="193">
        <v>0</v>
      </c>
      <c r="F58" s="193">
        <v>15000</v>
      </c>
    </row>
    <row r="59" spans="1:6" ht="15.75" customHeight="1" x14ac:dyDescent="0.35">
      <c r="A59" s="47">
        <v>39</v>
      </c>
      <c r="B59" s="9">
        <v>2210801</v>
      </c>
      <c r="C59" s="10" t="s">
        <v>206</v>
      </c>
      <c r="D59" s="19">
        <v>60000</v>
      </c>
      <c r="E59" s="19">
        <v>0</v>
      </c>
      <c r="F59" s="19">
        <v>100000</v>
      </c>
    </row>
    <row r="60" spans="1:6" x14ac:dyDescent="0.35">
      <c r="A60" s="45"/>
      <c r="B60" s="12"/>
      <c r="C60" s="14" t="s">
        <v>3</v>
      </c>
      <c r="D60" s="51">
        <f>SUM(D54:D59)</f>
        <v>117768</v>
      </c>
      <c r="E60" s="51">
        <f t="shared" ref="E60" si="1">SUM(E54:E59)</f>
        <v>40740</v>
      </c>
      <c r="F60" s="51">
        <f>SUM(F54:F59)</f>
        <v>173000</v>
      </c>
    </row>
    <row r="61" spans="1:6" x14ac:dyDescent="0.35">
      <c r="A61" s="45"/>
      <c r="B61" s="12"/>
      <c r="C61" s="14"/>
      <c r="D61" s="51"/>
      <c r="E61" s="51"/>
      <c r="F61" s="51"/>
    </row>
    <row r="62" spans="1:6" ht="45.5" x14ac:dyDescent="0.35">
      <c r="A62" s="45" t="s">
        <v>19</v>
      </c>
      <c r="B62" s="49" t="s">
        <v>0</v>
      </c>
      <c r="C62" s="4" t="s">
        <v>20</v>
      </c>
      <c r="D62" s="115" t="s">
        <v>379</v>
      </c>
      <c r="E62" s="115" t="s">
        <v>407</v>
      </c>
      <c r="F62" s="115" t="s">
        <v>409</v>
      </c>
    </row>
    <row r="63" spans="1:6" x14ac:dyDescent="0.35">
      <c r="A63" s="46"/>
      <c r="B63" s="6"/>
      <c r="C63" s="16" t="s">
        <v>49</v>
      </c>
      <c r="D63" s="19"/>
      <c r="E63" s="19"/>
      <c r="F63" s="19"/>
    </row>
    <row r="64" spans="1:6" x14ac:dyDescent="0.35">
      <c r="A64" s="46">
        <v>40</v>
      </c>
      <c r="B64" s="6">
        <v>2210404</v>
      </c>
      <c r="C64" s="10" t="s">
        <v>70</v>
      </c>
      <c r="D64" s="19">
        <v>10000</v>
      </c>
      <c r="E64" s="19">
        <v>1200</v>
      </c>
      <c r="F64" s="19">
        <v>8000</v>
      </c>
    </row>
    <row r="65" spans="1:6" hidden="1" x14ac:dyDescent="0.35">
      <c r="A65" s="46">
        <v>44</v>
      </c>
      <c r="B65" s="6">
        <v>2814101</v>
      </c>
      <c r="C65" s="10" t="s">
        <v>69</v>
      </c>
      <c r="D65" s="19">
        <v>0</v>
      </c>
      <c r="E65" s="19">
        <v>0</v>
      </c>
      <c r="F65" s="19">
        <v>0</v>
      </c>
    </row>
    <row r="66" spans="1:6" x14ac:dyDescent="0.35">
      <c r="A66" s="45"/>
      <c r="B66" s="12"/>
      <c r="C66" s="14" t="s">
        <v>3</v>
      </c>
      <c r="D66" s="51">
        <f>SUM(D64:D65)</f>
        <v>10000</v>
      </c>
      <c r="E66" s="51">
        <f t="shared" ref="E66" si="2">SUM(E64:E65)</f>
        <v>1200</v>
      </c>
      <c r="F66" s="51">
        <f>SUM(F64:F65)</f>
        <v>8000</v>
      </c>
    </row>
    <row r="67" spans="1:6" x14ac:dyDescent="0.35">
      <c r="A67" s="46"/>
      <c r="B67" s="6"/>
      <c r="C67" s="14" t="s">
        <v>50</v>
      </c>
      <c r="D67" s="19"/>
      <c r="E67" s="19"/>
      <c r="F67" s="19"/>
    </row>
    <row r="68" spans="1:6" x14ac:dyDescent="0.35">
      <c r="A68" s="46">
        <v>41</v>
      </c>
      <c r="B68" s="6">
        <v>2210103</v>
      </c>
      <c r="C68" s="10" t="s">
        <v>178</v>
      </c>
      <c r="D68" s="19">
        <v>7500</v>
      </c>
      <c r="E68" s="19">
        <v>0</v>
      </c>
      <c r="F68" s="19">
        <v>8000</v>
      </c>
    </row>
    <row r="69" spans="1:6" x14ac:dyDescent="0.35">
      <c r="A69" s="46">
        <v>42</v>
      </c>
      <c r="B69" s="6">
        <v>2211101</v>
      </c>
      <c r="C69" s="10" t="s">
        <v>51</v>
      </c>
      <c r="D69" s="19">
        <v>1000</v>
      </c>
      <c r="E69" s="19">
        <v>745</v>
      </c>
      <c r="F69" s="19">
        <v>2000</v>
      </c>
    </row>
    <row r="70" spans="1:6" x14ac:dyDescent="0.35">
      <c r="A70" s="45"/>
      <c r="B70" s="12"/>
      <c r="C70" s="14" t="s">
        <v>3</v>
      </c>
      <c r="D70" s="51">
        <f>SUM(D68:D69)</f>
        <v>8500</v>
      </c>
      <c r="E70" s="51">
        <f>SUM(E68:E69)</f>
        <v>745</v>
      </c>
      <c r="F70" s="51">
        <f>SUM(F68:F69)</f>
        <v>10000</v>
      </c>
    </row>
    <row r="71" spans="1:6" x14ac:dyDescent="0.35">
      <c r="A71" s="46"/>
      <c r="B71" s="6"/>
      <c r="C71" s="14" t="s">
        <v>52</v>
      </c>
      <c r="D71" s="19"/>
      <c r="E71" s="19"/>
      <c r="F71" s="19"/>
    </row>
    <row r="72" spans="1:6" x14ac:dyDescent="0.35">
      <c r="A72" s="46">
        <v>43</v>
      </c>
      <c r="B72" s="6">
        <v>2821009</v>
      </c>
      <c r="C72" s="10" t="s">
        <v>53</v>
      </c>
      <c r="D72" s="19">
        <v>30000</v>
      </c>
      <c r="E72" s="19">
        <v>6000</v>
      </c>
      <c r="F72" s="19">
        <v>20000</v>
      </c>
    </row>
    <row r="73" spans="1:6" x14ac:dyDescent="0.35">
      <c r="A73" s="46">
        <v>44</v>
      </c>
      <c r="B73" s="6">
        <v>2211203</v>
      </c>
      <c r="C73" s="10" t="s">
        <v>358</v>
      </c>
      <c r="D73" s="19">
        <v>5000</v>
      </c>
      <c r="E73" s="19">
        <v>5250</v>
      </c>
      <c r="F73" s="19">
        <v>10000</v>
      </c>
    </row>
    <row r="74" spans="1:6" x14ac:dyDescent="0.35">
      <c r="A74" s="46">
        <v>45</v>
      </c>
      <c r="B74" s="6">
        <v>2821002</v>
      </c>
      <c r="C74" s="10" t="s">
        <v>175</v>
      </c>
      <c r="D74" s="19">
        <v>13000</v>
      </c>
      <c r="E74" s="19">
        <v>6000</v>
      </c>
      <c r="F74" s="19">
        <v>10000</v>
      </c>
    </row>
    <row r="75" spans="1:6" x14ac:dyDescent="0.35">
      <c r="A75" s="46">
        <v>46</v>
      </c>
      <c r="B75" s="6">
        <v>2821010</v>
      </c>
      <c r="C75" s="10" t="s">
        <v>54</v>
      </c>
      <c r="D75" s="19">
        <v>12000</v>
      </c>
      <c r="E75" s="19">
        <v>2050</v>
      </c>
      <c r="F75" s="19">
        <v>10000</v>
      </c>
    </row>
    <row r="76" spans="1:6" x14ac:dyDescent="0.35">
      <c r="A76" s="45"/>
      <c r="B76" s="12"/>
      <c r="C76" s="14" t="s">
        <v>3</v>
      </c>
      <c r="D76" s="51">
        <f>SUM(D72:D75)</f>
        <v>60000</v>
      </c>
      <c r="E76" s="51">
        <f>SUM(E72:E75)</f>
        <v>19300</v>
      </c>
      <c r="F76" s="51">
        <f>SUM(F72:F75)</f>
        <v>50000</v>
      </c>
    </row>
    <row r="77" spans="1:6" x14ac:dyDescent="0.35">
      <c r="A77" s="45"/>
      <c r="B77" s="12"/>
      <c r="C77" s="13"/>
      <c r="D77" s="19"/>
      <c r="E77" s="19"/>
      <c r="F77" s="19"/>
    </row>
    <row r="78" spans="1:6" x14ac:dyDescent="0.35">
      <c r="A78" s="46">
        <v>47</v>
      </c>
      <c r="B78" s="107">
        <v>2210104</v>
      </c>
      <c r="C78" s="14" t="s">
        <v>348</v>
      </c>
      <c r="D78" s="51">
        <v>5000</v>
      </c>
      <c r="E78" s="51">
        <v>0</v>
      </c>
      <c r="F78" s="51">
        <v>2000</v>
      </c>
    </row>
    <row r="79" spans="1:6" x14ac:dyDescent="0.35">
      <c r="A79" s="45"/>
      <c r="B79" s="12"/>
      <c r="C79" s="13"/>
      <c r="D79" s="19"/>
      <c r="E79" s="19"/>
      <c r="F79" s="19"/>
    </row>
    <row r="80" spans="1:6" x14ac:dyDescent="0.35">
      <c r="A80" s="46">
        <v>48</v>
      </c>
      <c r="B80" s="6">
        <v>2210711</v>
      </c>
      <c r="C80" s="14" t="s">
        <v>433</v>
      </c>
      <c r="D80" s="51">
        <v>5000</v>
      </c>
      <c r="E80" s="51">
        <v>0</v>
      </c>
      <c r="F80" s="51">
        <v>5000</v>
      </c>
    </row>
    <row r="81" spans="1:6" ht="14" customHeight="1" x14ac:dyDescent="0.35">
      <c r="A81" s="46"/>
      <c r="B81" s="12"/>
      <c r="C81" s="14"/>
      <c r="D81" s="51"/>
      <c r="E81" s="51"/>
      <c r="F81" s="51"/>
    </row>
    <row r="82" spans="1:6" x14ac:dyDescent="0.35">
      <c r="A82" s="46"/>
      <c r="B82" s="6"/>
      <c r="C82" s="14" t="s">
        <v>55</v>
      </c>
      <c r="D82" s="19"/>
      <c r="E82" s="19"/>
      <c r="F82" s="19"/>
    </row>
    <row r="83" spans="1:6" x14ac:dyDescent="0.35">
      <c r="A83" s="47"/>
      <c r="B83" s="9"/>
      <c r="C83" s="14" t="s">
        <v>65</v>
      </c>
      <c r="D83" s="19"/>
      <c r="E83" s="19"/>
      <c r="F83" s="19"/>
    </row>
    <row r="84" spans="1:6" x14ac:dyDescent="0.35">
      <c r="A84" s="47">
        <v>49</v>
      </c>
      <c r="B84" s="50">
        <v>2210611</v>
      </c>
      <c r="C84" s="15" t="s">
        <v>101</v>
      </c>
      <c r="D84" s="19">
        <v>30000</v>
      </c>
      <c r="E84" s="19">
        <v>13980</v>
      </c>
      <c r="F84" s="19">
        <v>30000</v>
      </c>
    </row>
    <row r="85" spans="1:6" x14ac:dyDescent="0.35">
      <c r="A85" s="47">
        <v>50</v>
      </c>
      <c r="B85" s="9">
        <v>2210617</v>
      </c>
      <c r="C85" s="15" t="s">
        <v>325</v>
      </c>
      <c r="D85" s="19">
        <v>48000</v>
      </c>
      <c r="E85" s="19">
        <v>0</v>
      </c>
      <c r="F85" s="19">
        <v>50000</v>
      </c>
    </row>
    <row r="86" spans="1:6" hidden="1" x14ac:dyDescent="0.35">
      <c r="A86" s="47">
        <v>54</v>
      </c>
      <c r="B86" s="50">
        <v>3113108</v>
      </c>
      <c r="C86" s="15" t="s">
        <v>326</v>
      </c>
      <c r="D86" s="19">
        <v>0</v>
      </c>
      <c r="E86" s="19">
        <v>0</v>
      </c>
      <c r="F86" s="19">
        <v>0</v>
      </c>
    </row>
    <row r="87" spans="1:6" x14ac:dyDescent="0.35">
      <c r="A87" s="47">
        <v>51</v>
      </c>
      <c r="B87" s="50">
        <v>3111202</v>
      </c>
      <c r="C87" s="15" t="s">
        <v>444</v>
      </c>
      <c r="D87" s="19"/>
      <c r="E87" s="19"/>
      <c r="F87" s="19">
        <v>57000</v>
      </c>
    </row>
    <row r="88" spans="1:6" x14ac:dyDescent="0.35">
      <c r="A88" s="47">
        <v>52</v>
      </c>
      <c r="B88" s="50">
        <v>3111303</v>
      </c>
      <c r="C88" s="15" t="s">
        <v>382</v>
      </c>
      <c r="D88" s="19">
        <v>15000</v>
      </c>
      <c r="E88" s="19">
        <v>0</v>
      </c>
      <c r="F88" s="19">
        <v>20000</v>
      </c>
    </row>
    <row r="89" spans="1:6" x14ac:dyDescent="0.35">
      <c r="A89" s="47">
        <v>53</v>
      </c>
      <c r="B89" s="50">
        <v>3111319</v>
      </c>
      <c r="C89" s="15" t="s">
        <v>383</v>
      </c>
      <c r="D89" s="19">
        <v>10000</v>
      </c>
      <c r="E89" s="19">
        <v>0</v>
      </c>
      <c r="F89" s="19">
        <v>10000</v>
      </c>
    </row>
    <row r="90" spans="1:6" x14ac:dyDescent="0.35">
      <c r="A90" s="46"/>
      <c r="B90" s="6"/>
      <c r="C90" s="14" t="s">
        <v>3</v>
      </c>
      <c r="D90" s="51">
        <f>SUM(D84:D89)</f>
        <v>103000</v>
      </c>
      <c r="E90" s="51">
        <f>SUM(E84:E89)</f>
        <v>13980</v>
      </c>
      <c r="F90" s="51">
        <f>SUM(F84:F89)</f>
        <v>167000</v>
      </c>
    </row>
    <row r="91" spans="1:6" ht="16" thickBot="1" x14ac:dyDescent="0.4">
      <c r="A91" s="48"/>
      <c r="B91" s="52"/>
      <c r="C91" s="109" t="s">
        <v>56</v>
      </c>
      <c r="D91" s="110">
        <f>D90+D80+D78+D76+D70+D66+D60+D47+D44+D38+D33+D25+D16+D10+D52</f>
        <v>881400</v>
      </c>
      <c r="E91" s="110">
        <f>E90+E80+E78+E76+E70+E66+E60+E47+E44+E38+E33+E25+E16+E10+E52</f>
        <v>304974.76</v>
      </c>
      <c r="F91" s="110">
        <f>F90+F80+F78+F76+F70+F66+F60+F47+F44+F38+F33+F25+F16+F10+F52</f>
        <v>985000</v>
      </c>
    </row>
    <row r="92" spans="1:6" x14ac:dyDescent="0.35">
      <c r="C92" s="18"/>
    </row>
    <row r="93" spans="1:6" x14ac:dyDescent="0.35">
      <c r="C93" s="18"/>
    </row>
    <row r="94" spans="1:6" x14ac:dyDescent="0.35">
      <c r="C94" s="18"/>
      <c r="D94" s="159"/>
      <c r="E94" s="159"/>
      <c r="F94" s="159"/>
    </row>
    <row r="95" spans="1:6" x14ac:dyDescent="0.35">
      <c r="C95" s="18"/>
    </row>
    <row r="96" spans="1:6" x14ac:dyDescent="0.35">
      <c r="C96" s="18"/>
    </row>
    <row r="97" spans="3:3" x14ac:dyDescent="0.35">
      <c r="C97" s="18"/>
    </row>
    <row r="98" spans="3:3" x14ac:dyDescent="0.35">
      <c r="C98" s="18"/>
    </row>
  </sheetData>
  <pageMargins left="0.25" right="0.25" top="0.75" bottom="0.75" header="0.3" footer="0.3"/>
  <pageSetup orientation="landscape" r:id="rId1"/>
  <headerFooter>
    <oddHeader xml:space="preserve">&amp;C&amp;"Times New Roman,Bold"&amp;12IGF EXPENDITURE-2026
(12200)
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7"/>
  <sheetViews>
    <sheetView view="pageLayout" topLeftCell="A45" zoomScaleNormal="100" workbookViewId="0">
      <selection activeCell="C64" sqref="C64"/>
    </sheetView>
  </sheetViews>
  <sheetFormatPr defaultColWidth="9.1796875" defaultRowHeight="15.5" x14ac:dyDescent="0.35"/>
  <cols>
    <col min="1" max="1" width="5" style="27" customWidth="1"/>
    <col min="2" max="2" width="10.54296875" style="17" customWidth="1"/>
    <col min="3" max="3" width="63.90625" style="27" customWidth="1"/>
    <col min="4" max="4" width="12" style="27" customWidth="1"/>
    <col min="5" max="5" width="10.7265625" style="291" customWidth="1"/>
    <col min="6" max="6" width="15.90625" style="17" hidden="1" customWidth="1"/>
    <col min="7" max="7" width="15.26953125" style="17" hidden="1" customWidth="1"/>
    <col min="8" max="8" width="15.90625" style="65" customWidth="1"/>
    <col min="9" max="9" width="13.81640625" style="27" bestFit="1" customWidth="1"/>
    <col min="10" max="16384" width="9.1796875" style="27"/>
  </cols>
  <sheetData>
    <row r="1" spans="1:8" ht="32.25" customHeight="1" x14ac:dyDescent="0.35">
      <c r="A1" s="297" t="s">
        <v>19</v>
      </c>
      <c r="B1" s="298" t="s">
        <v>0</v>
      </c>
      <c r="C1" s="299" t="s">
        <v>125</v>
      </c>
      <c r="D1" s="297" t="s">
        <v>72</v>
      </c>
      <c r="E1" s="300" t="s">
        <v>126</v>
      </c>
      <c r="F1" s="303" t="s">
        <v>411</v>
      </c>
      <c r="G1" s="303" t="s">
        <v>407</v>
      </c>
      <c r="H1" s="303" t="s">
        <v>414</v>
      </c>
    </row>
    <row r="2" spans="1:8" ht="19.5" customHeight="1" x14ac:dyDescent="0.35">
      <c r="A2" s="297"/>
      <c r="B2" s="298"/>
      <c r="C2" s="299"/>
      <c r="D2" s="297"/>
      <c r="E2" s="300"/>
      <c r="F2" s="303"/>
      <c r="G2" s="303"/>
      <c r="H2" s="303"/>
    </row>
    <row r="3" spans="1:8" x14ac:dyDescent="0.35">
      <c r="A3" s="189" t="s">
        <v>94</v>
      </c>
      <c r="B3" s="190"/>
      <c r="C3" s="191" t="s">
        <v>127</v>
      </c>
      <c r="D3" s="83"/>
      <c r="E3" s="112"/>
      <c r="F3" s="41"/>
      <c r="G3" s="41"/>
      <c r="H3" s="217"/>
    </row>
    <row r="4" spans="1:8" x14ac:dyDescent="0.35">
      <c r="A4" s="22">
        <v>1</v>
      </c>
      <c r="B4" s="107">
        <v>2210908</v>
      </c>
      <c r="C4" s="38" t="s">
        <v>172</v>
      </c>
      <c r="D4" s="22" t="s">
        <v>129</v>
      </c>
      <c r="E4" s="57" t="s">
        <v>75</v>
      </c>
      <c r="F4" s="206">
        <v>0</v>
      </c>
      <c r="G4" s="206">
        <v>0</v>
      </c>
      <c r="H4" s="206">
        <v>15000</v>
      </c>
    </row>
    <row r="5" spans="1:8" x14ac:dyDescent="0.35">
      <c r="A5" s="22"/>
      <c r="B5" s="107"/>
      <c r="C5" s="38"/>
      <c r="D5" s="22"/>
      <c r="E5" s="57"/>
      <c r="F5" s="206"/>
      <c r="G5" s="206"/>
      <c r="H5" s="211"/>
    </row>
    <row r="6" spans="1:8" x14ac:dyDescent="0.35">
      <c r="A6" s="22"/>
      <c r="B6" s="144"/>
      <c r="C6" s="39" t="s">
        <v>128</v>
      </c>
      <c r="D6" s="22"/>
      <c r="E6" s="57"/>
      <c r="F6" s="206"/>
      <c r="G6" s="206"/>
      <c r="H6" s="211"/>
    </row>
    <row r="7" spans="1:8" x14ac:dyDescent="0.35">
      <c r="A7" s="22">
        <v>2</v>
      </c>
      <c r="B7" s="7">
        <v>2210617</v>
      </c>
      <c r="C7" s="22" t="s">
        <v>104</v>
      </c>
      <c r="D7" s="22" t="s">
        <v>129</v>
      </c>
      <c r="E7" s="57" t="s">
        <v>75</v>
      </c>
      <c r="F7" s="206">
        <v>150000</v>
      </c>
      <c r="G7" s="206">
        <v>0</v>
      </c>
      <c r="H7" s="206">
        <v>100000</v>
      </c>
    </row>
    <row r="8" spans="1:8" x14ac:dyDescent="0.35">
      <c r="A8" s="22"/>
      <c r="B8" s="7"/>
      <c r="C8" s="22"/>
      <c r="D8" s="22"/>
      <c r="E8" s="57"/>
      <c r="F8" s="206"/>
      <c r="G8" s="206"/>
      <c r="H8" s="211"/>
    </row>
    <row r="9" spans="1:8" x14ac:dyDescent="0.35">
      <c r="A9" s="22"/>
      <c r="B9" s="145"/>
      <c r="C9" s="24" t="s">
        <v>130</v>
      </c>
      <c r="D9" s="22"/>
      <c r="E9" s="57"/>
      <c r="F9" s="206"/>
      <c r="G9" s="206"/>
      <c r="H9" s="211"/>
    </row>
    <row r="10" spans="1:8" x14ac:dyDescent="0.35">
      <c r="A10" s="22"/>
      <c r="B10" s="7"/>
      <c r="C10" s="24" t="s">
        <v>132</v>
      </c>
      <c r="D10" s="22" t="s">
        <v>129</v>
      </c>
      <c r="E10" s="57" t="s">
        <v>75</v>
      </c>
      <c r="F10" s="206"/>
      <c r="G10" s="206"/>
      <c r="H10" s="211"/>
    </row>
    <row r="11" spans="1:8" x14ac:dyDescent="0.35">
      <c r="A11" s="22">
        <v>3</v>
      </c>
      <c r="B11" s="7">
        <v>2210110</v>
      </c>
      <c r="C11" s="22" t="s">
        <v>185</v>
      </c>
      <c r="D11" s="22"/>
      <c r="E11" s="57"/>
      <c r="F11" s="206">
        <v>45000</v>
      </c>
      <c r="G11" s="206">
        <v>0</v>
      </c>
      <c r="H11" s="206">
        <v>45000</v>
      </c>
    </row>
    <row r="12" spans="1:8" x14ac:dyDescent="0.35">
      <c r="A12" s="22">
        <v>4</v>
      </c>
      <c r="B12" s="7">
        <v>2210116</v>
      </c>
      <c r="C12" s="22" t="s">
        <v>186</v>
      </c>
      <c r="D12" s="22"/>
      <c r="E12" s="57"/>
      <c r="F12" s="206">
        <v>0</v>
      </c>
      <c r="G12" s="206">
        <v>0</v>
      </c>
      <c r="H12" s="206">
        <v>50000</v>
      </c>
    </row>
    <row r="13" spans="1:8" x14ac:dyDescent="0.35">
      <c r="A13" s="22">
        <v>5</v>
      </c>
      <c r="B13" s="7">
        <v>2210120</v>
      </c>
      <c r="C13" s="22" t="s">
        <v>187</v>
      </c>
      <c r="D13" s="22"/>
      <c r="E13" s="57"/>
      <c r="F13" s="206">
        <v>0</v>
      </c>
      <c r="G13" s="206">
        <v>0</v>
      </c>
      <c r="H13" s="206">
        <v>4459.09</v>
      </c>
    </row>
    <row r="14" spans="1:8" x14ac:dyDescent="0.35">
      <c r="A14" s="22">
        <v>6</v>
      </c>
      <c r="B14" s="7">
        <v>2210505</v>
      </c>
      <c r="C14" s="22" t="s">
        <v>188</v>
      </c>
      <c r="D14" s="22"/>
      <c r="E14" s="57"/>
      <c r="F14" s="206">
        <v>10000</v>
      </c>
      <c r="G14" s="206">
        <v>0</v>
      </c>
      <c r="H14" s="206">
        <v>10000</v>
      </c>
    </row>
    <row r="15" spans="1:8" x14ac:dyDescent="0.35">
      <c r="A15" s="22">
        <v>7</v>
      </c>
      <c r="B15" s="7">
        <v>2731101</v>
      </c>
      <c r="C15" s="22" t="s">
        <v>189</v>
      </c>
      <c r="D15" s="22"/>
      <c r="E15" s="57"/>
      <c r="F15" s="206">
        <v>5000</v>
      </c>
      <c r="G15" s="206">
        <v>0</v>
      </c>
      <c r="H15" s="206">
        <v>5000</v>
      </c>
    </row>
    <row r="16" spans="1:8" x14ac:dyDescent="0.35">
      <c r="A16" s="22">
        <v>8</v>
      </c>
      <c r="B16" s="7">
        <v>2210505</v>
      </c>
      <c r="C16" s="58" t="s">
        <v>344</v>
      </c>
      <c r="D16" s="22"/>
      <c r="E16" s="57"/>
      <c r="F16" s="206">
        <v>5000</v>
      </c>
      <c r="G16" s="206">
        <v>0</v>
      </c>
      <c r="H16" s="206">
        <v>5000</v>
      </c>
    </row>
    <row r="17" spans="1:8" x14ac:dyDescent="0.35">
      <c r="A17" s="22">
        <v>9</v>
      </c>
      <c r="B17" s="7">
        <v>2210902</v>
      </c>
      <c r="C17" s="22" t="s">
        <v>131</v>
      </c>
      <c r="D17" s="22"/>
      <c r="E17" s="57"/>
      <c r="F17" s="206">
        <v>90000</v>
      </c>
      <c r="G17" s="206">
        <v>0</v>
      </c>
      <c r="H17" s="206">
        <v>95000</v>
      </c>
    </row>
    <row r="18" spans="1:8" x14ac:dyDescent="0.35">
      <c r="A18" s="22"/>
      <c r="B18" s="145"/>
      <c r="C18" s="24" t="s">
        <v>95</v>
      </c>
      <c r="D18" s="22"/>
      <c r="E18" s="57"/>
      <c r="F18" s="114">
        <f>SUM(F11:F17)</f>
        <v>155000</v>
      </c>
      <c r="G18" s="114">
        <f>SUM(G11:G17)</f>
        <v>0</v>
      </c>
      <c r="H18" s="114">
        <f>SUM(H11:H17)</f>
        <v>214459.09</v>
      </c>
    </row>
    <row r="19" spans="1:8" x14ac:dyDescent="0.35">
      <c r="A19" s="22"/>
      <c r="B19" s="7"/>
      <c r="C19" s="22"/>
      <c r="D19" s="22"/>
      <c r="E19" s="57"/>
      <c r="F19" s="206"/>
      <c r="G19" s="206"/>
      <c r="H19" s="211"/>
    </row>
    <row r="20" spans="1:8" x14ac:dyDescent="0.35">
      <c r="A20" s="22"/>
      <c r="B20" s="145"/>
      <c r="C20" s="24" t="s">
        <v>442</v>
      </c>
      <c r="D20" s="22"/>
      <c r="E20" s="57"/>
      <c r="F20" s="206"/>
      <c r="G20" s="206"/>
      <c r="H20" s="211"/>
    </row>
    <row r="21" spans="1:8" hidden="1" x14ac:dyDescent="0.35">
      <c r="A21" s="22">
        <v>10</v>
      </c>
      <c r="B21" s="7">
        <v>2210601</v>
      </c>
      <c r="C21" s="22" t="s">
        <v>309</v>
      </c>
      <c r="D21" s="22" t="s">
        <v>129</v>
      </c>
      <c r="E21" s="57" t="s">
        <v>75</v>
      </c>
      <c r="F21" s="206">
        <v>0</v>
      </c>
      <c r="G21" s="206">
        <v>0</v>
      </c>
      <c r="H21" s="211">
        <v>0</v>
      </c>
    </row>
    <row r="22" spans="1:8" x14ac:dyDescent="0.35">
      <c r="A22" s="22">
        <v>10</v>
      </c>
      <c r="B22" s="7">
        <v>3111153</v>
      </c>
      <c r="C22" s="22" t="s">
        <v>452</v>
      </c>
      <c r="D22" s="22" t="s">
        <v>79</v>
      </c>
      <c r="E22" s="289" t="s">
        <v>136</v>
      </c>
      <c r="F22" s="206">
        <v>1200000</v>
      </c>
      <c r="G22" s="206">
        <v>0</v>
      </c>
      <c r="H22" s="206">
        <v>2000000</v>
      </c>
    </row>
    <row r="23" spans="1:8" x14ac:dyDescent="0.35">
      <c r="A23" s="22">
        <v>11</v>
      </c>
      <c r="B23" s="7">
        <v>3111151</v>
      </c>
      <c r="C23" s="22" t="s">
        <v>394</v>
      </c>
      <c r="D23" s="22" t="s">
        <v>129</v>
      </c>
      <c r="E23" s="289" t="s">
        <v>136</v>
      </c>
      <c r="F23" s="206">
        <v>323848.38</v>
      </c>
      <c r="G23" s="206">
        <v>0</v>
      </c>
      <c r="H23" s="206">
        <v>875814.54</v>
      </c>
    </row>
    <row r="24" spans="1:8" x14ac:dyDescent="0.35">
      <c r="A24" s="22">
        <v>12</v>
      </c>
      <c r="B24" s="7">
        <v>3111255</v>
      </c>
      <c r="C24" s="22" t="s">
        <v>395</v>
      </c>
      <c r="D24" s="22" t="s">
        <v>79</v>
      </c>
      <c r="E24" s="289" t="s">
        <v>136</v>
      </c>
      <c r="F24" s="206">
        <v>1850000</v>
      </c>
      <c r="G24" s="206">
        <v>0</v>
      </c>
      <c r="H24" s="206">
        <v>1500000</v>
      </c>
    </row>
    <row r="25" spans="1:8" x14ac:dyDescent="0.35">
      <c r="A25" s="22">
        <v>13</v>
      </c>
      <c r="B25" s="7">
        <v>3113162</v>
      </c>
      <c r="C25" s="22" t="s">
        <v>441</v>
      </c>
      <c r="D25" s="22" t="s">
        <v>129</v>
      </c>
      <c r="E25" s="57" t="s">
        <v>75</v>
      </c>
      <c r="F25" s="206">
        <v>1893229.38</v>
      </c>
      <c r="G25" s="206">
        <v>0</v>
      </c>
      <c r="H25" s="206">
        <v>2292907.2599999998</v>
      </c>
    </row>
    <row r="26" spans="1:8" x14ac:dyDescent="0.35">
      <c r="A26" s="22"/>
      <c r="B26" s="7"/>
      <c r="C26" s="24" t="s">
        <v>95</v>
      </c>
      <c r="D26" s="22"/>
      <c r="E26" s="57"/>
      <c r="F26" s="114">
        <f t="shared" ref="F26" si="0">SUM(F21:F25)</f>
        <v>5267077.76</v>
      </c>
      <c r="G26" s="114">
        <f t="shared" ref="G26" si="1">SUM(G21:G25)</f>
        <v>0</v>
      </c>
      <c r="H26" s="114">
        <f>SUM(H21:H25)</f>
        <v>6668721.7999999998</v>
      </c>
    </row>
    <row r="27" spans="1:8" x14ac:dyDescent="0.35">
      <c r="A27" s="22"/>
      <c r="B27" s="7"/>
      <c r="C27" s="24"/>
      <c r="D27" s="22"/>
      <c r="E27" s="57"/>
      <c r="F27" s="114"/>
      <c r="G27" s="114"/>
      <c r="H27" s="232"/>
    </row>
    <row r="28" spans="1:8" x14ac:dyDescent="0.35">
      <c r="A28" s="22"/>
      <c r="B28" s="145"/>
      <c r="C28" s="24" t="s">
        <v>133</v>
      </c>
      <c r="D28" s="22"/>
      <c r="E28" s="57"/>
      <c r="F28" s="206"/>
      <c r="G28" s="206"/>
      <c r="H28" s="211"/>
    </row>
    <row r="29" spans="1:8" x14ac:dyDescent="0.35">
      <c r="A29" s="22">
        <v>14</v>
      </c>
      <c r="B29" s="7">
        <v>2210701</v>
      </c>
      <c r="C29" s="22" t="s">
        <v>298</v>
      </c>
      <c r="D29" s="22" t="s">
        <v>129</v>
      </c>
      <c r="E29" s="57" t="s">
        <v>75</v>
      </c>
      <c r="F29" s="206">
        <v>0</v>
      </c>
      <c r="G29" s="206">
        <v>0</v>
      </c>
      <c r="H29" s="206">
        <v>5000</v>
      </c>
    </row>
    <row r="30" spans="1:8" x14ac:dyDescent="0.35">
      <c r="A30" s="22">
        <v>15</v>
      </c>
      <c r="B30" s="7">
        <v>2210701</v>
      </c>
      <c r="C30" s="22" t="s">
        <v>297</v>
      </c>
      <c r="D30" s="22" t="s">
        <v>129</v>
      </c>
      <c r="E30" s="57" t="s">
        <v>75</v>
      </c>
      <c r="F30" s="206">
        <v>0</v>
      </c>
      <c r="G30" s="206">
        <v>0</v>
      </c>
      <c r="H30" s="206">
        <v>5000</v>
      </c>
    </row>
    <row r="31" spans="1:8" hidden="1" x14ac:dyDescent="0.35">
      <c r="A31" s="22">
        <v>17</v>
      </c>
      <c r="B31" s="7">
        <v>2210805</v>
      </c>
      <c r="C31" s="22" t="s">
        <v>308</v>
      </c>
      <c r="D31" s="22" t="s">
        <v>129</v>
      </c>
      <c r="E31" s="57" t="s">
        <v>75</v>
      </c>
      <c r="F31" s="206">
        <v>0</v>
      </c>
      <c r="G31" s="206">
        <v>0</v>
      </c>
      <c r="H31" s="211">
        <v>0</v>
      </c>
    </row>
    <row r="32" spans="1:8" x14ac:dyDescent="0.35">
      <c r="A32" s="22">
        <v>16</v>
      </c>
      <c r="B32" s="7">
        <v>3111304</v>
      </c>
      <c r="C32" s="22" t="s">
        <v>435</v>
      </c>
      <c r="D32" s="22" t="s">
        <v>396</v>
      </c>
      <c r="E32" s="57" t="s">
        <v>75</v>
      </c>
      <c r="F32" s="206">
        <v>4733073.46</v>
      </c>
      <c r="G32" s="206">
        <v>0</v>
      </c>
      <c r="H32" s="206">
        <v>5732268.1699999999</v>
      </c>
    </row>
    <row r="33" spans="1:8" s="187" customFormat="1" x14ac:dyDescent="0.35">
      <c r="A33" s="22"/>
      <c r="B33" s="7"/>
      <c r="C33" s="24" t="s">
        <v>95</v>
      </c>
      <c r="D33" s="22"/>
      <c r="E33" s="57"/>
      <c r="F33" s="114">
        <f>SUM(F29:F32)</f>
        <v>4733073.46</v>
      </c>
      <c r="G33" s="114">
        <f t="shared" ref="G33:H33" si="2">SUM(G29:G32)</f>
        <v>0</v>
      </c>
      <c r="H33" s="114">
        <f t="shared" si="2"/>
        <v>5742268.1699999999</v>
      </c>
    </row>
    <row r="34" spans="1:8" ht="16.5" customHeight="1" x14ac:dyDescent="0.35">
      <c r="A34" s="297" t="s">
        <v>19</v>
      </c>
      <c r="B34" s="298" t="s">
        <v>0</v>
      </c>
      <c r="C34" s="299" t="s">
        <v>125</v>
      </c>
      <c r="D34" s="297" t="s">
        <v>72</v>
      </c>
      <c r="E34" s="300" t="s">
        <v>126</v>
      </c>
      <c r="F34" s="301" t="s">
        <v>362</v>
      </c>
      <c r="G34" s="301" t="s">
        <v>407</v>
      </c>
      <c r="H34" s="301" t="s">
        <v>409</v>
      </c>
    </row>
    <row r="35" spans="1:8" ht="34.5" customHeight="1" x14ac:dyDescent="0.35">
      <c r="A35" s="297"/>
      <c r="B35" s="298"/>
      <c r="C35" s="299"/>
      <c r="D35" s="297"/>
      <c r="E35" s="300"/>
      <c r="F35" s="302"/>
      <c r="G35" s="302"/>
      <c r="H35" s="302"/>
    </row>
    <row r="36" spans="1:8" x14ac:dyDescent="0.35">
      <c r="A36" s="24" t="s">
        <v>97</v>
      </c>
      <c r="B36" s="91"/>
      <c r="C36" s="63" t="s">
        <v>134</v>
      </c>
      <c r="D36" s="22"/>
      <c r="E36" s="57"/>
      <c r="F36" s="206"/>
      <c r="G36" s="206"/>
      <c r="H36" s="211"/>
    </row>
    <row r="37" spans="1:8" x14ac:dyDescent="0.35">
      <c r="A37" s="22"/>
      <c r="B37" s="145"/>
      <c r="C37" s="24" t="s">
        <v>135</v>
      </c>
      <c r="D37" s="22"/>
      <c r="E37" s="57"/>
      <c r="F37" s="206"/>
      <c r="G37" s="206"/>
      <c r="H37" s="211"/>
    </row>
    <row r="38" spans="1:8" hidden="1" x14ac:dyDescent="0.35">
      <c r="A38" s="22">
        <v>19</v>
      </c>
      <c r="B38" s="7">
        <v>2821019</v>
      </c>
      <c r="C38" s="22" t="s">
        <v>166</v>
      </c>
      <c r="D38" s="22" t="s">
        <v>129</v>
      </c>
      <c r="E38" s="57" t="s">
        <v>75</v>
      </c>
      <c r="F38" s="206">
        <v>0</v>
      </c>
      <c r="G38" s="206">
        <v>0</v>
      </c>
      <c r="H38" s="211">
        <v>0</v>
      </c>
    </row>
    <row r="39" spans="1:8" hidden="1" x14ac:dyDescent="0.35">
      <c r="A39" s="22">
        <v>20</v>
      </c>
      <c r="B39" s="7">
        <v>2210511</v>
      </c>
      <c r="C39" s="22" t="s">
        <v>312</v>
      </c>
      <c r="D39" s="22" t="s">
        <v>129</v>
      </c>
      <c r="E39" s="57" t="s">
        <v>75</v>
      </c>
      <c r="F39" s="206">
        <v>0</v>
      </c>
      <c r="G39" s="206">
        <v>0</v>
      </c>
      <c r="H39" s="211">
        <v>0</v>
      </c>
    </row>
    <row r="40" spans="1:8" hidden="1" x14ac:dyDescent="0.35">
      <c r="A40" s="22">
        <v>21</v>
      </c>
      <c r="B40" s="7">
        <v>2821010</v>
      </c>
      <c r="C40" s="22" t="s">
        <v>289</v>
      </c>
      <c r="D40" s="22" t="s">
        <v>129</v>
      </c>
      <c r="E40" s="57" t="s">
        <v>75</v>
      </c>
      <c r="F40" s="206">
        <v>0</v>
      </c>
      <c r="G40" s="206">
        <v>0</v>
      </c>
      <c r="H40" s="211">
        <v>0</v>
      </c>
    </row>
    <row r="41" spans="1:8" hidden="1" x14ac:dyDescent="0.35">
      <c r="A41" s="22">
        <v>22</v>
      </c>
      <c r="B41" s="7">
        <v>2210709</v>
      </c>
      <c r="C41" s="22" t="s">
        <v>320</v>
      </c>
      <c r="D41" s="22" t="s">
        <v>129</v>
      </c>
      <c r="E41" s="57" t="s">
        <v>75</v>
      </c>
      <c r="F41" s="206">
        <v>0</v>
      </c>
      <c r="G41" s="206">
        <v>0</v>
      </c>
      <c r="H41" s="211">
        <v>0</v>
      </c>
    </row>
    <row r="42" spans="1:8" hidden="1" x14ac:dyDescent="0.35">
      <c r="A42" s="22">
        <v>23</v>
      </c>
      <c r="B42" s="7">
        <v>2210708</v>
      </c>
      <c r="C42" s="22" t="s">
        <v>290</v>
      </c>
      <c r="D42" s="22" t="s">
        <v>129</v>
      </c>
      <c r="E42" s="57" t="s">
        <v>75</v>
      </c>
      <c r="F42" s="206">
        <v>0</v>
      </c>
      <c r="G42" s="206">
        <v>0</v>
      </c>
      <c r="H42" s="211">
        <v>0</v>
      </c>
    </row>
    <row r="43" spans="1:8" hidden="1" x14ac:dyDescent="0.35">
      <c r="A43" s="22">
        <v>24</v>
      </c>
      <c r="B43" s="7">
        <v>2210711</v>
      </c>
      <c r="C43" s="22" t="s">
        <v>372</v>
      </c>
      <c r="D43" s="22" t="s">
        <v>129</v>
      </c>
      <c r="E43" s="57" t="s">
        <v>75</v>
      </c>
      <c r="F43" s="206">
        <v>0</v>
      </c>
      <c r="G43" s="206">
        <v>0</v>
      </c>
      <c r="H43" s="211">
        <v>0</v>
      </c>
    </row>
    <row r="44" spans="1:8" x14ac:dyDescent="0.35">
      <c r="A44" s="22">
        <v>17</v>
      </c>
      <c r="B44" s="7">
        <v>2210708</v>
      </c>
      <c r="C44" s="22" t="s">
        <v>446</v>
      </c>
      <c r="D44" s="22" t="s">
        <v>129</v>
      </c>
      <c r="E44" s="57" t="s">
        <v>75</v>
      </c>
      <c r="F44" s="206"/>
      <c r="G44" s="206"/>
      <c r="H44" s="206">
        <v>30000</v>
      </c>
    </row>
    <row r="45" spans="1:8" s="17" customFormat="1" x14ac:dyDescent="0.35">
      <c r="A45" s="7">
        <v>18</v>
      </c>
      <c r="B45" s="7">
        <v>3111256</v>
      </c>
      <c r="C45" s="7" t="s">
        <v>431</v>
      </c>
      <c r="D45" s="7" t="s">
        <v>315</v>
      </c>
      <c r="E45" s="289" t="s">
        <v>136</v>
      </c>
      <c r="F45" s="225">
        <v>412610.38</v>
      </c>
      <c r="G45" s="206">
        <v>0</v>
      </c>
      <c r="H45" s="225">
        <v>210000</v>
      </c>
    </row>
    <row r="46" spans="1:8" x14ac:dyDescent="0.35">
      <c r="A46" s="22">
        <v>19</v>
      </c>
      <c r="B46" s="7">
        <v>3113108</v>
      </c>
      <c r="C46" s="58" t="s">
        <v>417</v>
      </c>
      <c r="D46" s="22" t="s">
        <v>129</v>
      </c>
      <c r="E46" s="57" t="s">
        <v>75</v>
      </c>
      <c r="F46" s="206">
        <v>320000</v>
      </c>
      <c r="G46" s="206">
        <v>0</v>
      </c>
      <c r="H46" s="206">
        <v>350000</v>
      </c>
    </row>
    <row r="47" spans="1:8" x14ac:dyDescent="0.35">
      <c r="A47" s="22">
        <v>20</v>
      </c>
      <c r="B47" s="7">
        <v>3113108</v>
      </c>
      <c r="C47" s="58" t="s">
        <v>397</v>
      </c>
      <c r="D47" s="22" t="s">
        <v>129</v>
      </c>
      <c r="E47" s="57" t="s">
        <v>75</v>
      </c>
      <c r="F47" s="206">
        <v>960000</v>
      </c>
      <c r="G47" s="206">
        <v>0</v>
      </c>
      <c r="H47" s="206">
        <v>600000</v>
      </c>
    </row>
    <row r="48" spans="1:8" x14ac:dyDescent="0.35">
      <c r="A48" s="22">
        <v>21</v>
      </c>
      <c r="B48" s="7">
        <v>3113108</v>
      </c>
      <c r="C48" s="58" t="s">
        <v>418</v>
      </c>
      <c r="D48" s="22" t="s">
        <v>129</v>
      </c>
      <c r="E48" s="57" t="s">
        <v>75</v>
      </c>
      <c r="F48" s="206">
        <v>450000</v>
      </c>
      <c r="G48" s="206">
        <v>0</v>
      </c>
      <c r="H48" s="206">
        <v>900000</v>
      </c>
    </row>
    <row r="49" spans="1:9" x14ac:dyDescent="0.35">
      <c r="A49" s="22">
        <v>22</v>
      </c>
      <c r="B49" s="7">
        <v>3113108</v>
      </c>
      <c r="C49" s="58" t="s">
        <v>419</v>
      </c>
      <c r="D49" s="22" t="s">
        <v>129</v>
      </c>
      <c r="E49" s="57" t="s">
        <v>75</v>
      </c>
      <c r="F49" s="206">
        <v>163229.38</v>
      </c>
      <c r="G49" s="206">
        <v>0</v>
      </c>
      <c r="H49" s="206">
        <v>412907.26</v>
      </c>
    </row>
    <row r="50" spans="1:9" hidden="1" x14ac:dyDescent="0.35">
      <c r="A50" s="22">
        <v>31</v>
      </c>
      <c r="B50" s="88">
        <v>2210607</v>
      </c>
      <c r="C50" s="22" t="s">
        <v>356</v>
      </c>
      <c r="D50" s="22" t="s">
        <v>129</v>
      </c>
      <c r="E50" s="57" t="s">
        <v>75</v>
      </c>
      <c r="F50" s="206">
        <v>0</v>
      </c>
      <c r="G50" s="206">
        <v>0</v>
      </c>
      <c r="H50" s="211">
        <v>0</v>
      </c>
      <c r="I50" s="30"/>
    </row>
    <row r="51" spans="1:9" x14ac:dyDescent="0.35">
      <c r="A51" s="22">
        <v>23</v>
      </c>
      <c r="B51" s="88">
        <v>3111205</v>
      </c>
      <c r="C51" s="22" t="s">
        <v>449</v>
      </c>
      <c r="D51" s="22" t="s">
        <v>447</v>
      </c>
      <c r="E51" s="289" t="s">
        <v>136</v>
      </c>
      <c r="F51" s="206">
        <v>530619</v>
      </c>
      <c r="G51" s="206">
        <v>0</v>
      </c>
      <c r="H51" s="206">
        <v>613844.96</v>
      </c>
      <c r="I51" s="30"/>
    </row>
    <row r="52" spans="1:9" x14ac:dyDescent="0.35">
      <c r="A52" s="22">
        <v>24</v>
      </c>
      <c r="B52" s="88">
        <v>3111205</v>
      </c>
      <c r="C52" s="22" t="s">
        <v>450</v>
      </c>
      <c r="D52" s="22" t="s">
        <v>448</v>
      </c>
      <c r="E52" s="289" t="s">
        <v>136</v>
      </c>
      <c r="F52" s="206">
        <v>412610.38</v>
      </c>
      <c r="G52" s="206">
        <v>0</v>
      </c>
      <c r="H52" s="206">
        <v>645836.34</v>
      </c>
      <c r="I52" s="30"/>
    </row>
    <row r="53" spans="1:9" x14ac:dyDescent="0.35">
      <c r="A53" s="22">
        <v>25</v>
      </c>
      <c r="B53" s="88">
        <v>3111205</v>
      </c>
      <c r="C53" s="22" t="s">
        <v>451</v>
      </c>
      <c r="D53" s="22" t="s">
        <v>315</v>
      </c>
      <c r="E53" s="289" t="s">
        <v>136</v>
      </c>
      <c r="F53" s="206">
        <v>950000</v>
      </c>
      <c r="G53" s="206">
        <v>0</v>
      </c>
      <c r="H53" s="206">
        <v>1033225.96</v>
      </c>
      <c r="I53" s="30"/>
    </row>
    <row r="54" spans="1:9" x14ac:dyDescent="0.35">
      <c r="A54" s="22"/>
      <c r="B54" s="145"/>
      <c r="C54" s="24" t="s">
        <v>95</v>
      </c>
      <c r="D54" s="22"/>
      <c r="E54" s="57"/>
      <c r="F54" s="51">
        <f>SUM(F38:F53)</f>
        <v>4199069.1399999997</v>
      </c>
      <c r="G54" s="51">
        <f>SUM(G38:G53)</f>
        <v>0</v>
      </c>
      <c r="H54" s="51">
        <f>SUM(H38:H53)</f>
        <v>4795814.5199999996</v>
      </c>
    </row>
    <row r="55" spans="1:9" x14ac:dyDescent="0.35">
      <c r="A55" s="210"/>
      <c r="B55" s="218"/>
      <c r="C55" s="22"/>
      <c r="D55" s="210"/>
      <c r="E55" s="288"/>
      <c r="F55" s="206"/>
      <c r="G55" s="206"/>
      <c r="H55" s="211"/>
    </row>
    <row r="56" spans="1:9" x14ac:dyDescent="0.35">
      <c r="A56" s="22"/>
      <c r="B56" s="145"/>
      <c r="C56" s="24" t="s">
        <v>137</v>
      </c>
      <c r="D56" s="22"/>
      <c r="E56" s="57"/>
      <c r="F56" s="206"/>
      <c r="G56" s="206"/>
      <c r="H56" s="211"/>
    </row>
    <row r="57" spans="1:9" hidden="1" x14ac:dyDescent="0.35">
      <c r="A57" s="22">
        <v>35</v>
      </c>
      <c r="B57" s="7">
        <v>2210711</v>
      </c>
      <c r="C57" s="22" t="s">
        <v>167</v>
      </c>
      <c r="D57" s="22" t="s">
        <v>129</v>
      </c>
      <c r="E57" s="57" t="s">
        <v>75</v>
      </c>
      <c r="F57" s="206">
        <v>0</v>
      </c>
      <c r="G57" s="206">
        <v>0</v>
      </c>
      <c r="H57" s="211">
        <v>0</v>
      </c>
    </row>
    <row r="58" spans="1:9" x14ac:dyDescent="0.35">
      <c r="A58" s="22">
        <v>26</v>
      </c>
      <c r="B58" s="7">
        <v>2210104</v>
      </c>
      <c r="C58" s="22" t="s">
        <v>371</v>
      </c>
      <c r="D58" s="22" t="s">
        <v>129</v>
      </c>
      <c r="E58" s="57" t="s">
        <v>75</v>
      </c>
      <c r="F58" s="206"/>
      <c r="G58" s="206"/>
      <c r="H58" s="206">
        <v>40000</v>
      </c>
    </row>
    <row r="59" spans="1:9" x14ac:dyDescent="0.35">
      <c r="A59" s="22">
        <v>27</v>
      </c>
      <c r="B59" s="7">
        <v>2210711</v>
      </c>
      <c r="C59" s="22" t="s">
        <v>200</v>
      </c>
      <c r="D59" s="22" t="s">
        <v>129</v>
      </c>
      <c r="E59" s="57" t="s">
        <v>75</v>
      </c>
      <c r="F59" s="206">
        <v>4733.07</v>
      </c>
      <c r="G59" s="206">
        <v>0</v>
      </c>
      <c r="H59" s="206">
        <v>12000</v>
      </c>
    </row>
    <row r="60" spans="1:9" hidden="1" x14ac:dyDescent="0.35">
      <c r="A60" s="22">
        <v>37</v>
      </c>
      <c r="B60" s="7">
        <v>3112211</v>
      </c>
      <c r="C60" s="22" t="s">
        <v>301</v>
      </c>
      <c r="D60" s="22" t="s">
        <v>129</v>
      </c>
      <c r="E60" s="57" t="s">
        <v>75</v>
      </c>
      <c r="F60" s="206">
        <v>0</v>
      </c>
      <c r="G60" s="206">
        <v>0</v>
      </c>
      <c r="H60" s="211">
        <v>0</v>
      </c>
    </row>
    <row r="61" spans="1:9" hidden="1" x14ac:dyDescent="0.35">
      <c r="A61" s="22">
        <v>38</v>
      </c>
      <c r="B61" s="7">
        <v>2821010</v>
      </c>
      <c r="C61" s="22" t="s">
        <v>199</v>
      </c>
      <c r="D61" s="22" t="s">
        <v>129</v>
      </c>
      <c r="E61" s="57" t="s">
        <v>75</v>
      </c>
      <c r="F61" s="206">
        <v>0</v>
      </c>
      <c r="G61" s="206">
        <v>0</v>
      </c>
      <c r="H61" s="211">
        <v>0</v>
      </c>
    </row>
    <row r="62" spans="1:9" s="17" customFormat="1" ht="15.75" hidden="1" customHeight="1" x14ac:dyDescent="0.35">
      <c r="A62" s="7">
        <v>39</v>
      </c>
      <c r="B62" s="107">
        <v>2210104</v>
      </c>
      <c r="C62" s="32" t="s">
        <v>371</v>
      </c>
      <c r="D62" s="7" t="s">
        <v>129</v>
      </c>
      <c r="E62" s="289" t="s">
        <v>75</v>
      </c>
      <c r="F62" s="206">
        <v>0</v>
      </c>
      <c r="G62" s="206">
        <v>0</v>
      </c>
      <c r="H62" s="211">
        <v>0</v>
      </c>
    </row>
    <row r="63" spans="1:9" s="17" customFormat="1" ht="15.75" customHeight="1" x14ac:dyDescent="0.35">
      <c r="A63" s="7">
        <v>28</v>
      </c>
      <c r="B63" s="107">
        <v>3111202</v>
      </c>
      <c r="C63" s="32" t="s">
        <v>463</v>
      </c>
      <c r="D63" s="22" t="s">
        <v>460</v>
      </c>
      <c r="E63" s="289" t="s">
        <v>136</v>
      </c>
      <c r="F63" s="206">
        <v>946614.69</v>
      </c>
      <c r="G63" s="206">
        <v>0</v>
      </c>
      <c r="H63" s="206">
        <v>1120453.6299999999</v>
      </c>
    </row>
    <row r="64" spans="1:9" s="17" customFormat="1" ht="15.75" customHeight="1" x14ac:dyDescent="0.35">
      <c r="A64" s="7">
        <v>29</v>
      </c>
      <c r="B64" s="107">
        <v>3111202</v>
      </c>
      <c r="C64" s="32" t="s">
        <v>464</v>
      </c>
      <c r="D64" s="22" t="s">
        <v>461</v>
      </c>
      <c r="E64" s="289" t="s">
        <v>136</v>
      </c>
      <c r="F64" s="206">
        <v>946614.69</v>
      </c>
      <c r="G64" s="206">
        <v>0</v>
      </c>
      <c r="H64" s="206">
        <v>1120453.6299999999</v>
      </c>
    </row>
    <row r="65" spans="1:8" s="17" customFormat="1" ht="15.75" customHeight="1" x14ac:dyDescent="0.35">
      <c r="A65" s="7"/>
      <c r="B65" s="107"/>
      <c r="C65" s="24" t="s">
        <v>95</v>
      </c>
      <c r="D65" s="7"/>
      <c r="E65" s="289"/>
      <c r="F65" s="114">
        <f ca="1">SUM(F57:F81)</f>
        <v>1897962.4499999997</v>
      </c>
      <c r="G65" s="114">
        <f>SUM(G57:G62)</f>
        <v>0</v>
      </c>
      <c r="H65" s="114">
        <f>H58+H59+H63+H64</f>
        <v>2292907.2599999998</v>
      </c>
    </row>
    <row r="66" spans="1:8" s="17" customFormat="1" ht="15.75" customHeight="1" x14ac:dyDescent="0.35">
      <c r="A66" s="7"/>
      <c r="B66" s="107"/>
      <c r="C66" s="32"/>
      <c r="D66" s="7"/>
      <c r="E66" s="289"/>
      <c r="F66" s="206"/>
      <c r="G66" s="206"/>
      <c r="H66" s="206"/>
    </row>
    <row r="67" spans="1:8" x14ac:dyDescent="0.35">
      <c r="A67" s="22"/>
      <c r="B67" s="145"/>
      <c r="C67" s="24" t="s">
        <v>138</v>
      </c>
      <c r="D67" s="22"/>
      <c r="E67" s="57"/>
      <c r="F67" s="206"/>
      <c r="G67" s="206"/>
      <c r="H67" s="211"/>
    </row>
    <row r="68" spans="1:8" x14ac:dyDescent="0.35">
      <c r="A68" s="22">
        <v>30</v>
      </c>
      <c r="B68" s="7">
        <v>2821010</v>
      </c>
      <c r="C68" s="22" t="s">
        <v>345</v>
      </c>
      <c r="D68" s="22" t="s">
        <v>129</v>
      </c>
      <c r="E68" s="57" t="s">
        <v>75</v>
      </c>
      <c r="F68" s="206">
        <v>0</v>
      </c>
      <c r="G68" s="206">
        <v>0</v>
      </c>
      <c r="H68" s="206">
        <v>10000</v>
      </c>
    </row>
    <row r="69" spans="1:8" x14ac:dyDescent="0.35">
      <c r="A69" s="22">
        <v>31</v>
      </c>
      <c r="B69" s="7">
        <v>2210114</v>
      </c>
      <c r="C69" s="22" t="s">
        <v>318</v>
      </c>
      <c r="D69" s="22" t="s">
        <v>129</v>
      </c>
      <c r="E69" s="57" t="s">
        <v>75</v>
      </c>
      <c r="F69" s="206">
        <v>20000</v>
      </c>
      <c r="G69" s="206">
        <v>0</v>
      </c>
      <c r="H69" s="206">
        <v>13000</v>
      </c>
    </row>
    <row r="70" spans="1:8" x14ac:dyDescent="0.35">
      <c r="A70" s="22">
        <v>32</v>
      </c>
      <c r="B70" s="7">
        <v>2210904</v>
      </c>
      <c r="C70" s="22" t="s">
        <v>168</v>
      </c>
      <c r="D70" s="22" t="s">
        <v>129</v>
      </c>
      <c r="E70" s="57" t="s">
        <v>75</v>
      </c>
      <c r="F70" s="206">
        <v>0</v>
      </c>
      <c r="G70" s="206">
        <v>0</v>
      </c>
      <c r="H70" s="206">
        <v>20741.05</v>
      </c>
    </row>
    <row r="71" spans="1:8" x14ac:dyDescent="0.35">
      <c r="A71" s="22"/>
      <c r="B71" s="145"/>
      <c r="C71" s="24" t="s">
        <v>95</v>
      </c>
      <c r="D71" s="22"/>
      <c r="E71" s="57"/>
      <c r="F71" s="114">
        <f>SUM(F68:F70)</f>
        <v>20000</v>
      </c>
      <c r="G71" s="114">
        <f t="shared" ref="G71" si="3">SUM(G68:G70)</f>
        <v>0</v>
      </c>
      <c r="H71" s="114">
        <f>SUM(H68:H70)</f>
        <v>43741.05</v>
      </c>
    </row>
    <row r="72" spans="1:8" x14ac:dyDescent="0.35">
      <c r="A72" s="22"/>
      <c r="B72" s="145"/>
      <c r="C72" s="24"/>
      <c r="D72" s="22"/>
      <c r="E72" s="57"/>
      <c r="F72" s="114"/>
      <c r="G72" s="114"/>
      <c r="H72" s="114"/>
    </row>
    <row r="73" spans="1:8" x14ac:dyDescent="0.35">
      <c r="A73" s="22"/>
      <c r="B73" s="145"/>
      <c r="C73" s="24" t="s">
        <v>139</v>
      </c>
      <c r="D73" s="22"/>
      <c r="E73" s="57"/>
      <c r="F73" s="206"/>
      <c r="G73" s="206"/>
      <c r="H73" s="211"/>
    </row>
    <row r="74" spans="1:8" s="17" customFormat="1" x14ac:dyDescent="0.35">
      <c r="A74" s="7">
        <v>33</v>
      </c>
      <c r="B74" s="7">
        <v>2210709</v>
      </c>
      <c r="C74" s="7" t="s">
        <v>287</v>
      </c>
      <c r="D74" s="7" t="s">
        <v>129</v>
      </c>
      <c r="E74" s="289" t="s">
        <v>75</v>
      </c>
      <c r="F74" s="206">
        <v>8000</v>
      </c>
      <c r="G74" s="206">
        <v>0</v>
      </c>
      <c r="H74" s="206">
        <v>8000</v>
      </c>
    </row>
    <row r="75" spans="1:8" s="17" customFormat="1" hidden="1" x14ac:dyDescent="0.35">
      <c r="A75" s="7">
        <v>46</v>
      </c>
      <c r="B75" s="7">
        <v>2210711</v>
      </c>
      <c r="C75" s="7" t="s">
        <v>341</v>
      </c>
      <c r="D75" s="7" t="s">
        <v>129</v>
      </c>
      <c r="E75" s="289" t="s">
        <v>75</v>
      </c>
      <c r="F75" s="206">
        <v>0</v>
      </c>
      <c r="G75" s="206">
        <v>0</v>
      </c>
      <c r="H75" s="206">
        <v>0</v>
      </c>
    </row>
    <row r="76" spans="1:8" s="17" customFormat="1" hidden="1" x14ac:dyDescent="0.35">
      <c r="A76" s="7">
        <v>47</v>
      </c>
      <c r="B76" s="7">
        <v>2210511</v>
      </c>
      <c r="C76" s="7" t="s">
        <v>342</v>
      </c>
      <c r="D76" s="7" t="s">
        <v>129</v>
      </c>
      <c r="E76" s="289" t="s">
        <v>75</v>
      </c>
      <c r="F76" s="206">
        <v>0</v>
      </c>
      <c r="G76" s="206">
        <v>0</v>
      </c>
      <c r="H76" s="206">
        <v>0</v>
      </c>
    </row>
    <row r="77" spans="1:8" s="17" customFormat="1" x14ac:dyDescent="0.35">
      <c r="A77" s="7">
        <v>34</v>
      </c>
      <c r="B77" s="7">
        <v>2210511</v>
      </c>
      <c r="C77" s="7" t="s">
        <v>288</v>
      </c>
      <c r="D77" s="7" t="s">
        <v>129</v>
      </c>
      <c r="E77" s="289" t="s">
        <v>75</v>
      </c>
      <c r="F77" s="206">
        <v>1000</v>
      </c>
      <c r="G77" s="206">
        <v>0</v>
      </c>
      <c r="H77" s="206">
        <v>1000</v>
      </c>
    </row>
    <row r="78" spans="1:8" ht="16.5" customHeight="1" x14ac:dyDescent="0.35">
      <c r="A78" s="297" t="s">
        <v>19</v>
      </c>
      <c r="B78" s="298" t="s">
        <v>0</v>
      </c>
      <c r="C78" s="299" t="s">
        <v>125</v>
      </c>
      <c r="D78" s="297" t="s">
        <v>72</v>
      </c>
      <c r="E78" s="300" t="s">
        <v>126</v>
      </c>
      <c r="F78" s="301" t="s">
        <v>362</v>
      </c>
      <c r="G78" s="301" t="s">
        <v>407</v>
      </c>
      <c r="H78" s="301" t="s">
        <v>409</v>
      </c>
    </row>
    <row r="79" spans="1:8" ht="34.5" customHeight="1" x14ac:dyDescent="0.35">
      <c r="A79" s="297"/>
      <c r="B79" s="298"/>
      <c r="C79" s="299"/>
      <c r="D79" s="297"/>
      <c r="E79" s="300"/>
      <c r="F79" s="302"/>
      <c r="G79" s="302"/>
      <c r="H79" s="302"/>
    </row>
    <row r="80" spans="1:8" s="17" customFormat="1" ht="17" customHeight="1" x14ac:dyDescent="0.35">
      <c r="A80" s="10">
        <v>35</v>
      </c>
      <c r="B80" s="10">
        <v>2210511</v>
      </c>
      <c r="C80" s="7" t="s">
        <v>343</v>
      </c>
      <c r="D80" s="7" t="s">
        <v>129</v>
      </c>
      <c r="E80" s="289" t="s">
        <v>75</v>
      </c>
      <c r="F80" s="206">
        <v>1000</v>
      </c>
      <c r="G80" s="206">
        <v>0</v>
      </c>
      <c r="H80" s="206">
        <v>1000</v>
      </c>
    </row>
    <row r="81" spans="1:8" x14ac:dyDescent="0.35">
      <c r="A81" s="22"/>
      <c r="B81" s="145"/>
      <c r="C81" s="24" t="s">
        <v>95</v>
      </c>
      <c r="D81" s="22"/>
      <c r="E81" s="57"/>
      <c r="F81" s="114">
        <f>SUM(F74:F80)</f>
        <v>10000</v>
      </c>
      <c r="G81" s="114">
        <f t="shared" ref="G81" si="4">SUM(G74:G80)</f>
        <v>0</v>
      </c>
      <c r="H81" s="114">
        <f>SUM(H74:H80)</f>
        <v>10000</v>
      </c>
    </row>
    <row r="82" spans="1:8" x14ac:dyDescent="0.35">
      <c r="A82" s="22"/>
      <c r="B82" s="145"/>
      <c r="C82" s="24"/>
      <c r="D82" s="22"/>
      <c r="E82" s="57"/>
      <c r="F82" s="114"/>
      <c r="G82" s="114"/>
      <c r="H82" s="114"/>
    </row>
    <row r="83" spans="1:8" x14ac:dyDescent="0.35">
      <c r="A83" s="22">
        <v>36</v>
      </c>
      <c r="B83" s="7">
        <v>2210118</v>
      </c>
      <c r="C83" s="22" t="s">
        <v>140</v>
      </c>
      <c r="D83" s="22" t="s">
        <v>129</v>
      </c>
      <c r="E83" s="57" t="s">
        <v>75</v>
      </c>
      <c r="F83" s="114">
        <v>0</v>
      </c>
      <c r="G83" s="114">
        <v>0</v>
      </c>
      <c r="H83" s="114">
        <v>20000</v>
      </c>
    </row>
    <row r="84" spans="1:8" x14ac:dyDescent="0.35">
      <c r="A84" s="22"/>
      <c r="B84" s="7"/>
      <c r="C84" s="22"/>
      <c r="D84" s="22"/>
      <c r="E84" s="57"/>
      <c r="F84" s="206"/>
      <c r="G84" s="206"/>
      <c r="H84" s="211"/>
    </row>
    <row r="85" spans="1:8" x14ac:dyDescent="0.35">
      <c r="A85" s="22"/>
      <c r="B85" s="145"/>
      <c r="C85" s="24" t="s">
        <v>141</v>
      </c>
      <c r="D85" s="22"/>
      <c r="E85" s="57"/>
      <c r="F85" s="206"/>
      <c r="G85" s="206"/>
      <c r="H85" s="211"/>
    </row>
    <row r="86" spans="1:8" x14ac:dyDescent="0.35">
      <c r="A86" s="22">
        <v>37</v>
      </c>
      <c r="B86" s="7">
        <v>2210108</v>
      </c>
      <c r="C86" s="22" t="s">
        <v>169</v>
      </c>
      <c r="D86" s="22" t="s">
        <v>129</v>
      </c>
      <c r="E86" s="57" t="s">
        <v>75</v>
      </c>
      <c r="F86" s="114">
        <v>30000</v>
      </c>
      <c r="G86" s="114">
        <v>0</v>
      </c>
      <c r="H86" s="114">
        <v>36852.629999999997</v>
      </c>
    </row>
    <row r="87" spans="1:8" x14ac:dyDescent="0.35">
      <c r="A87" s="22"/>
      <c r="B87" s="7"/>
      <c r="C87" s="22"/>
      <c r="D87" s="22"/>
      <c r="E87" s="57"/>
      <c r="F87" s="206"/>
      <c r="G87" s="206"/>
      <c r="H87" s="211"/>
    </row>
    <row r="88" spans="1:8" x14ac:dyDescent="0.35">
      <c r="A88" s="22"/>
      <c r="B88" s="145"/>
      <c r="C88" s="24" t="s">
        <v>142</v>
      </c>
      <c r="D88" s="22"/>
      <c r="E88" s="57"/>
      <c r="F88" s="206"/>
      <c r="G88" s="206"/>
      <c r="H88" s="211"/>
    </row>
    <row r="89" spans="1:8" x14ac:dyDescent="0.35">
      <c r="A89" s="22">
        <v>38</v>
      </c>
      <c r="B89" s="7">
        <v>2211203</v>
      </c>
      <c r="C89" s="22" t="s">
        <v>299</v>
      </c>
      <c r="D89" s="22" t="s">
        <v>129</v>
      </c>
      <c r="E89" s="57" t="s">
        <v>75</v>
      </c>
      <c r="F89" s="206">
        <v>5000</v>
      </c>
      <c r="G89" s="206">
        <v>0</v>
      </c>
      <c r="H89" s="206">
        <v>5000</v>
      </c>
    </row>
    <row r="90" spans="1:8" x14ac:dyDescent="0.35">
      <c r="A90" s="22">
        <v>39</v>
      </c>
      <c r="B90" s="7">
        <v>2210711</v>
      </c>
      <c r="C90" s="22" t="s">
        <v>300</v>
      </c>
      <c r="D90" s="22" t="s">
        <v>129</v>
      </c>
      <c r="E90" s="57" t="s">
        <v>75</v>
      </c>
      <c r="F90" s="206">
        <v>3000</v>
      </c>
      <c r="G90" s="206">
        <v>0</v>
      </c>
      <c r="H90" s="206">
        <v>10000</v>
      </c>
    </row>
    <row r="91" spans="1:8" x14ac:dyDescent="0.35">
      <c r="A91" s="22">
        <v>40</v>
      </c>
      <c r="B91" s="7">
        <v>2210511</v>
      </c>
      <c r="C91" s="22" t="s">
        <v>296</v>
      </c>
      <c r="D91" s="22" t="s">
        <v>129</v>
      </c>
      <c r="E91" s="57" t="s">
        <v>75</v>
      </c>
      <c r="F91" s="206">
        <v>2000</v>
      </c>
      <c r="G91" s="206">
        <v>0</v>
      </c>
      <c r="H91" s="206">
        <v>2000</v>
      </c>
    </row>
    <row r="92" spans="1:8" x14ac:dyDescent="0.35">
      <c r="A92" s="22"/>
      <c r="B92" s="7"/>
      <c r="C92" s="24" t="s">
        <v>95</v>
      </c>
      <c r="D92" s="22"/>
      <c r="E92" s="57"/>
      <c r="F92" s="51">
        <f t="shared" ref="F92" si="5">SUM(F89:F91)</f>
        <v>10000</v>
      </c>
      <c r="G92" s="51">
        <f t="shared" ref="G92:H92" si="6">SUM(G89:G91)</f>
        <v>0</v>
      </c>
      <c r="H92" s="51">
        <f t="shared" si="6"/>
        <v>17000</v>
      </c>
    </row>
    <row r="93" spans="1:8" x14ac:dyDescent="0.35">
      <c r="A93" s="22"/>
      <c r="B93" s="7"/>
      <c r="C93" s="24"/>
      <c r="D93" s="22"/>
      <c r="E93" s="57"/>
      <c r="F93" s="51"/>
      <c r="G93" s="51"/>
      <c r="H93" s="51"/>
    </row>
    <row r="94" spans="1:8" x14ac:dyDescent="0.35">
      <c r="A94" s="210"/>
      <c r="B94" s="208"/>
      <c r="C94" s="209" t="s">
        <v>143</v>
      </c>
      <c r="D94" s="210"/>
      <c r="E94" s="288"/>
      <c r="F94" s="212"/>
      <c r="G94" s="212"/>
      <c r="H94" s="234"/>
    </row>
    <row r="95" spans="1:8" x14ac:dyDescent="0.35">
      <c r="A95" s="22">
        <v>41</v>
      </c>
      <c r="B95" s="7">
        <v>2210118</v>
      </c>
      <c r="C95" s="22" t="s">
        <v>144</v>
      </c>
      <c r="D95" s="22" t="s">
        <v>129</v>
      </c>
      <c r="E95" s="57" t="s">
        <v>75</v>
      </c>
      <c r="F95" s="254">
        <v>0</v>
      </c>
      <c r="G95" s="114">
        <v>0</v>
      </c>
      <c r="H95" s="254">
        <v>10000</v>
      </c>
    </row>
    <row r="96" spans="1:8" x14ac:dyDescent="0.35">
      <c r="A96" s="22"/>
      <c r="B96" s="7"/>
      <c r="C96" s="22"/>
      <c r="D96" s="22"/>
      <c r="E96" s="57"/>
      <c r="F96" s="254"/>
      <c r="G96" s="114"/>
      <c r="H96" s="254"/>
    </row>
    <row r="97" spans="1:8" x14ac:dyDescent="0.35">
      <c r="A97" s="22"/>
      <c r="B97" s="7"/>
      <c r="C97" s="63" t="s">
        <v>145</v>
      </c>
      <c r="D97" s="22"/>
      <c r="E97" s="57"/>
      <c r="F97" s="254"/>
      <c r="G97" s="114"/>
      <c r="H97" s="268"/>
    </row>
    <row r="98" spans="1:8" x14ac:dyDescent="0.35">
      <c r="A98" s="22"/>
      <c r="B98" s="7"/>
      <c r="C98" s="23" t="s">
        <v>360</v>
      </c>
      <c r="D98" s="22"/>
      <c r="E98" s="57"/>
      <c r="F98" s="254"/>
      <c r="G98" s="114"/>
      <c r="H98" s="268"/>
    </row>
    <row r="99" spans="1:8" x14ac:dyDescent="0.35">
      <c r="A99" s="22">
        <v>42</v>
      </c>
      <c r="B99" s="7">
        <v>2210709</v>
      </c>
      <c r="C99" s="22" t="s">
        <v>146</v>
      </c>
      <c r="D99" s="22" t="s">
        <v>129</v>
      </c>
      <c r="E99" s="57" t="s">
        <v>75</v>
      </c>
      <c r="F99" s="206">
        <v>10000</v>
      </c>
      <c r="G99" s="206">
        <v>16800</v>
      </c>
      <c r="H99" s="206">
        <v>60000</v>
      </c>
    </row>
    <row r="100" spans="1:8" x14ac:dyDescent="0.35">
      <c r="A100" s="22">
        <v>43</v>
      </c>
      <c r="B100" s="7">
        <v>2210711</v>
      </c>
      <c r="C100" s="22" t="s">
        <v>416</v>
      </c>
      <c r="D100" s="22" t="s">
        <v>129</v>
      </c>
      <c r="E100" s="57" t="s">
        <v>75</v>
      </c>
      <c r="F100" s="206">
        <v>35000</v>
      </c>
      <c r="G100" s="206">
        <v>0</v>
      </c>
      <c r="H100" s="206">
        <v>30000</v>
      </c>
    </row>
    <row r="101" spans="1:8" hidden="1" x14ac:dyDescent="0.35">
      <c r="A101" s="22">
        <v>44</v>
      </c>
      <c r="B101" s="7">
        <v>2210804</v>
      </c>
      <c r="C101" s="22" t="s">
        <v>149</v>
      </c>
      <c r="D101" s="22" t="s">
        <v>129</v>
      </c>
      <c r="E101" s="57" t="s">
        <v>75</v>
      </c>
      <c r="F101" s="206">
        <v>0</v>
      </c>
      <c r="G101" s="206">
        <v>0</v>
      </c>
      <c r="H101" s="211">
        <v>0</v>
      </c>
    </row>
    <row r="102" spans="1:8" x14ac:dyDescent="0.35">
      <c r="A102" s="22">
        <v>44</v>
      </c>
      <c r="B102" s="7">
        <v>2210101</v>
      </c>
      <c r="C102" s="22" t="s">
        <v>150</v>
      </c>
      <c r="D102" s="22" t="s">
        <v>129</v>
      </c>
      <c r="E102" s="57" t="s">
        <v>75</v>
      </c>
      <c r="F102" s="206">
        <v>60000</v>
      </c>
      <c r="G102" s="206">
        <v>44700</v>
      </c>
      <c r="H102" s="206">
        <v>40000</v>
      </c>
    </row>
    <row r="103" spans="1:8" x14ac:dyDescent="0.35">
      <c r="A103" s="22">
        <v>45</v>
      </c>
      <c r="B103" s="7">
        <v>2210502</v>
      </c>
      <c r="C103" s="22" t="s">
        <v>151</v>
      </c>
      <c r="D103" s="22" t="s">
        <v>129</v>
      </c>
      <c r="E103" s="57" t="s">
        <v>75</v>
      </c>
      <c r="F103" s="206">
        <v>0</v>
      </c>
      <c r="G103" s="206">
        <v>27100</v>
      </c>
      <c r="H103" s="206">
        <v>40000</v>
      </c>
    </row>
    <row r="104" spans="1:8" x14ac:dyDescent="0.35">
      <c r="A104" s="22">
        <v>46</v>
      </c>
      <c r="B104" s="7">
        <v>2821001</v>
      </c>
      <c r="C104" s="22" t="s">
        <v>152</v>
      </c>
      <c r="D104" s="22" t="s">
        <v>129</v>
      </c>
      <c r="E104" s="57" t="s">
        <v>75</v>
      </c>
      <c r="F104" s="206">
        <v>36369.879999999997</v>
      </c>
      <c r="G104" s="206">
        <v>0</v>
      </c>
      <c r="H104" s="206">
        <v>25000</v>
      </c>
    </row>
    <row r="105" spans="1:8" x14ac:dyDescent="0.35">
      <c r="A105" s="22">
        <v>47</v>
      </c>
      <c r="B105" s="7">
        <v>2210902</v>
      </c>
      <c r="C105" s="22" t="s">
        <v>153</v>
      </c>
      <c r="D105" s="22" t="s">
        <v>129</v>
      </c>
      <c r="E105" s="57" t="s">
        <v>75</v>
      </c>
      <c r="F105" s="206">
        <v>0</v>
      </c>
      <c r="G105" s="206">
        <v>24415</v>
      </c>
      <c r="H105" s="206">
        <v>60000</v>
      </c>
    </row>
    <row r="106" spans="1:8" x14ac:dyDescent="0.35">
      <c r="A106" s="22">
        <v>48</v>
      </c>
      <c r="B106" s="7">
        <v>2210711</v>
      </c>
      <c r="C106" s="22" t="s">
        <v>154</v>
      </c>
      <c r="D106" s="22" t="s">
        <v>129</v>
      </c>
      <c r="E106" s="57" t="s">
        <v>75</v>
      </c>
      <c r="F106" s="206">
        <v>0</v>
      </c>
      <c r="G106" s="206">
        <v>0</v>
      </c>
      <c r="H106" s="206">
        <v>5000</v>
      </c>
    </row>
    <row r="107" spans="1:8" x14ac:dyDescent="0.35">
      <c r="A107" s="22">
        <v>49</v>
      </c>
      <c r="B107" s="7">
        <v>2210801</v>
      </c>
      <c r="C107" s="22" t="s">
        <v>155</v>
      </c>
      <c r="D107" s="22" t="s">
        <v>129</v>
      </c>
      <c r="E107" s="57" t="s">
        <v>75</v>
      </c>
      <c r="F107" s="206">
        <v>0</v>
      </c>
      <c r="G107" s="206">
        <v>0</v>
      </c>
      <c r="H107" s="206">
        <v>5000</v>
      </c>
    </row>
    <row r="108" spans="1:8" x14ac:dyDescent="0.35">
      <c r="A108" s="22">
        <v>50</v>
      </c>
      <c r="B108" s="7">
        <v>2210711</v>
      </c>
      <c r="C108" s="22" t="s">
        <v>156</v>
      </c>
      <c r="D108" s="22" t="s">
        <v>129</v>
      </c>
      <c r="E108" s="57" t="s">
        <v>75</v>
      </c>
      <c r="F108" s="206">
        <v>40000</v>
      </c>
      <c r="G108" s="206">
        <v>0</v>
      </c>
      <c r="H108" s="206">
        <v>50000</v>
      </c>
    </row>
    <row r="109" spans="1:8" ht="16" thickBot="1" x14ac:dyDescent="0.4">
      <c r="A109" s="22">
        <v>51</v>
      </c>
      <c r="B109" s="7">
        <v>2210113</v>
      </c>
      <c r="C109" s="22" t="s">
        <v>398</v>
      </c>
      <c r="D109" s="22" t="s">
        <v>129</v>
      </c>
      <c r="E109" s="57" t="s">
        <v>75</v>
      </c>
      <c r="F109" s="206">
        <v>35000</v>
      </c>
      <c r="G109" s="206"/>
      <c r="H109" s="206">
        <v>30000</v>
      </c>
    </row>
    <row r="110" spans="1:8" s="188" customFormat="1" ht="16.5" customHeight="1" x14ac:dyDescent="0.35">
      <c r="A110" s="297" t="s">
        <v>19</v>
      </c>
      <c r="B110" s="298" t="s">
        <v>0</v>
      </c>
      <c r="C110" s="299" t="s">
        <v>125</v>
      </c>
      <c r="D110" s="297" t="s">
        <v>72</v>
      </c>
      <c r="E110" s="300" t="s">
        <v>126</v>
      </c>
      <c r="F110" s="296" t="s">
        <v>362</v>
      </c>
      <c r="G110" s="296" t="s">
        <v>407</v>
      </c>
      <c r="H110" s="296" t="s">
        <v>409</v>
      </c>
    </row>
    <row r="111" spans="1:8" ht="30.5" customHeight="1" x14ac:dyDescent="0.35">
      <c r="A111" s="297"/>
      <c r="B111" s="298"/>
      <c r="C111" s="299"/>
      <c r="D111" s="297"/>
      <c r="E111" s="300"/>
      <c r="F111" s="296"/>
      <c r="G111" s="296"/>
      <c r="H111" s="296"/>
    </row>
    <row r="112" spans="1:8" x14ac:dyDescent="0.35">
      <c r="A112" s="22">
        <v>52</v>
      </c>
      <c r="B112" s="7">
        <v>2210511</v>
      </c>
      <c r="C112" s="22" t="s">
        <v>445</v>
      </c>
      <c r="D112" s="22" t="s">
        <v>129</v>
      </c>
      <c r="E112" s="57" t="s">
        <v>75</v>
      </c>
      <c r="F112" s="206">
        <v>3029.17</v>
      </c>
      <c r="G112" s="206"/>
      <c r="H112" s="206">
        <v>6400.91</v>
      </c>
    </row>
    <row r="113" spans="1:8" ht="18" customHeight="1" x14ac:dyDescent="0.35">
      <c r="A113" s="22"/>
      <c r="B113" s="7"/>
      <c r="C113" s="24" t="s">
        <v>95</v>
      </c>
      <c r="D113" s="22"/>
      <c r="E113" s="57"/>
      <c r="F113" s="114">
        <f>SUM(F99:F112)</f>
        <v>219399.05000000002</v>
      </c>
      <c r="G113" s="114">
        <f t="shared" ref="G113" si="7">SUM(G99:G108)</f>
        <v>113015</v>
      </c>
      <c r="H113" s="114">
        <f>SUM(H99:H112)</f>
        <v>351400.91</v>
      </c>
    </row>
    <row r="114" spans="1:8" ht="18" customHeight="1" x14ac:dyDescent="0.35">
      <c r="A114" s="22"/>
      <c r="B114" s="7"/>
      <c r="C114" s="24"/>
      <c r="D114" s="22"/>
      <c r="E114" s="57"/>
      <c r="F114" s="114"/>
      <c r="G114" s="114"/>
      <c r="H114" s="114"/>
    </row>
    <row r="115" spans="1:8" x14ac:dyDescent="0.35">
      <c r="A115" s="22"/>
      <c r="B115" s="7"/>
      <c r="C115" s="24" t="s">
        <v>147</v>
      </c>
      <c r="D115" s="22" t="s">
        <v>129</v>
      </c>
      <c r="E115" s="57" t="s">
        <v>75</v>
      </c>
      <c r="F115" s="206"/>
      <c r="G115" s="206"/>
      <c r="H115" s="211"/>
    </row>
    <row r="116" spans="1:8" hidden="1" x14ac:dyDescent="0.35">
      <c r="A116" s="22">
        <v>51</v>
      </c>
      <c r="B116" s="7">
        <v>2210101</v>
      </c>
      <c r="C116" s="22" t="s">
        <v>399</v>
      </c>
      <c r="D116" s="22"/>
      <c r="E116" s="57"/>
      <c r="F116" s="206">
        <v>30000</v>
      </c>
      <c r="G116" s="206">
        <v>26250</v>
      </c>
      <c r="H116" s="206">
        <v>0</v>
      </c>
    </row>
    <row r="117" spans="1:8" x14ac:dyDescent="0.35">
      <c r="A117" s="22">
        <v>53</v>
      </c>
      <c r="B117" s="7">
        <v>2210904</v>
      </c>
      <c r="C117" s="22" t="s">
        <v>190</v>
      </c>
      <c r="D117" s="22"/>
      <c r="E117" s="57"/>
      <c r="F117" s="206">
        <v>12000</v>
      </c>
      <c r="G117" s="206">
        <v>12100</v>
      </c>
      <c r="H117" s="206">
        <v>15000</v>
      </c>
    </row>
    <row r="118" spans="1:8" x14ac:dyDescent="0.35">
      <c r="A118" s="22">
        <v>54</v>
      </c>
      <c r="B118" s="7">
        <v>2210113</v>
      </c>
      <c r="C118" s="22" t="s">
        <v>191</v>
      </c>
      <c r="D118" s="22"/>
      <c r="E118" s="57"/>
      <c r="F118" s="206">
        <v>5000</v>
      </c>
      <c r="G118" s="206">
        <v>18900</v>
      </c>
      <c r="H118" s="206">
        <v>6000</v>
      </c>
    </row>
    <row r="119" spans="1:8" x14ac:dyDescent="0.35">
      <c r="A119" s="22">
        <v>55</v>
      </c>
      <c r="B119" s="7">
        <v>2210103</v>
      </c>
      <c r="C119" s="22" t="s">
        <v>192</v>
      </c>
      <c r="D119" s="22"/>
      <c r="E119" s="57"/>
      <c r="F119" s="206">
        <v>3000</v>
      </c>
      <c r="G119" s="206">
        <v>0</v>
      </c>
      <c r="H119" s="206">
        <v>4000</v>
      </c>
    </row>
    <row r="120" spans="1:8" hidden="1" x14ac:dyDescent="0.35">
      <c r="A120" s="22">
        <v>55</v>
      </c>
      <c r="B120" s="7">
        <v>2210511</v>
      </c>
      <c r="C120" s="22" t="s">
        <v>40</v>
      </c>
      <c r="D120" s="22"/>
      <c r="E120" s="57"/>
      <c r="F120" s="206">
        <v>30000</v>
      </c>
      <c r="G120" s="206"/>
      <c r="H120" s="206">
        <v>0</v>
      </c>
    </row>
    <row r="121" spans="1:8" x14ac:dyDescent="0.35">
      <c r="A121" s="22"/>
      <c r="B121" s="7"/>
      <c r="C121" s="24" t="s">
        <v>95</v>
      </c>
      <c r="D121" s="24"/>
      <c r="E121" s="63"/>
      <c r="F121" s="114">
        <f>SUM(F116:F120)</f>
        <v>80000</v>
      </c>
      <c r="G121" s="114">
        <f>SUM(G116:G120)</f>
        <v>57250</v>
      </c>
      <c r="H121" s="114">
        <f>SUM(H116:H120)</f>
        <v>25000</v>
      </c>
    </row>
    <row r="122" spans="1:8" x14ac:dyDescent="0.35">
      <c r="A122" s="22"/>
      <c r="B122" s="7"/>
      <c r="C122" s="24"/>
      <c r="D122" s="24"/>
      <c r="E122" s="63"/>
      <c r="F122" s="114"/>
      <c r="G122" s="114"/>
      <c r="H122" s="232"/>
    </row>
    <row r="123" spans="1:8" x14ac:dyDescent="0.35">
      <c r="A123" s="22"/>
      <c r="B123" s="7"/>
      <c r="C123" s="24" t="s">
        <v>148</v>
      </c>
      <c r="D123" s="22" t="s">
        <v>129</v>
      </c>
      <c r="E123" s="57" t="s">
        <v>75</v>
      </c>
      <c r="F123" s="206"/>
      <c r="G123" s="206"/>
      <c r="H123" s="211"/>
    </row>
    <row r="124" spans="1:8" x14ac:dyDescent="0.35">
      <c r="A124" s="22">
        <v>56</v>
      </c>
      <c r="B124" s="7">
        <v>2210904</v>
      </c>
      <c r="C124" s="22" t="s">
        <v>190</v>
      </c>
      <c r="D124" s="22"/>
      <c r="E124" s="57"/>
      <c r="F124" s="206">
        <v>20000</v>
      </c>
      <c r="G124" s="206">
        <v>0</v>
      </c>
      <c r="H124" s="206">
        <v>23000</v>
      </c>
    </row>
    <row r="125" spans="1:8" x14ac:dyDescent="0.35">
      <c r="A125" s="22">
        <v>57</v>
      </c>
      <c r="B125" s="7">
        <v>2210113</v>
      </c>
      <c r="C125" s="22" t="s">
        <v>191</v>
      </c>
      <c r="D125" s="22"/>
      <c r="E125" s="57"/>
      <c r="F125" s="206">
        <v>9000</v>
      </c>
      <c r="G125" s="206">
        <v>0</v>
      </c>
      <c r="H125" s="206">
        <v>8000</v>
      </c>
    </row>
    <row r="126" spans="1:8" x14ac:dyDescent="0.35">
      <c r="A126" s="22">
        <v>58</v>
      </c>
      <c r="B126" s="7">
        <v>2210103</v>
      </c>
      <c r="C126" s="22" t="s">
        <v>192</v>
      </c>
      <c r="D126" s="22"/>
      <c r="E126" s="57"/>
      <c r="F126" s="206">
        <v>6000</v>
      </c>
      <c r="G126" s="206">
        <v>0</v>
      </c>
      <c r="H126" s="206">
        <v>5000</v>
      </c>
    </row>
    <row r="127" spans="1:8" x14ac:dyDescent="0.35">
      <c r="A127" s="22">
        <v>59</v>
      </c>
      <c r="B127" s="7">
        <v>2210511</v>
      </c>
      <c r="C127" s="22" t="s">
        <v>40</v>
      </c>
      <c r="D127" s="22"/>
      <c r="E127" s="57"/>
      <c r="F127" s="206"/>
      <c r="G127" s="206"/>
      <c r="H127" s="206">
        <v>4000</v>
      </c>
    </row>
    <row r="128" spans="1:8" x14ac:dyDescent="0.35">
      <c r="A128" s="22"/>
      <c r="B128" s="7"/>
      <c r="C128" s="24" t="s">
        <v>95</v>
      </c>
      <c r="D128" s="24"/>
      <c r="E128" s="63"/>
      <c r="F128" s="114">
        <f>SUM(F124:F126)</f>
        <v>35000</v>
      </c>
      <c r="G128" s="114">
        <f>SUM(G124:G126)</f>
        <v>0</v>
      </c>
      <c r="H128" s="114">
        <f>SUM(H124:H127)</f>
        <v>40000</v>
      </c>
    </row>
    <row r="129" spans="1:9" x14ac:dyDescent="0.35">
      <c r="A129" s="210"/>
      <c r="B129" s="208"/>
      <c r="C129" s="209"/>
      <c r="D129" s="210"/>
      <c r="E129" s="288"/>
      <c r="F129" s="212"/>
      <c r="G129" s="212"/>
      <c r="H129" s="234"/>
    </row>
    <row r="130" spans="1:9" x14ac:dyDescent="0.35">
      <c r="A130" s="213"/>
      <c r="B130" s="214"/>
      <c r="C130" s="209" t="s">
        <v>370</v>
      </c>
      <c r="D130" s="213"/>
      <c r="E130" s="290" t="s">
        <v>75</v>
      </c>
      <c r="F130" s="215"/>
      <c r="G130" s="215"/>
      <c r="H130" s="235"/>
    </row>
    <row r="131" spans="1:9" x14ac:dyDescent="0.35">
      <c r="A131" s="22">
        <v>60</v>
      </c>
      <c r="B131" s="7">
        <v>2210904</v>
      </c>
      <c r="C131" s="22" t="s">
        <v>190</v>
      </c>
      <c r="D131" s="22"/>
      <c r="E131" s="57"/>
      <c r="F131" s="206">
        <v>30000</v>
      </c>
      <c r="G131" s="206">
        <v>24010</v>
      </c>
      <c r="H131" s="206">
        <v>32000</v>
      </c>
    </row>
    <row r="132" spans="1:9" x14ac:dyDescent="0.35">
      <c r="A132" s="22">
        <v>61</v>
      </c>
      <c r="B132" s="7">
        <v>2210113</v>
      </c>
      <c r="C132" s="22" t="s">
        <v>191</v>
      </c>
      <c r="D132" s="22"/>
      <c r="E132" s="57"/>
      <c r="F132" s="206">
        <v>5000</v>
      </c>
      <c r="G132" s="206">
        <v>2080</v>
      </c>
      <c r="H132" s="206">
        <v>5000</v>
      </c>
    </row>
    <row r="133" spans="1:9" x14ac:dyDescent="0.35">
      <c r="A133" s="22"/>
      <c r="B133" s="7"/>
      <c r="C133" s="24" t="s">
        <v>95</v>
      </c>
      <c r="D133" s="24"/>
      <c r="E133" s="63"/>
      <c r="F133" s="114">
        <f t="shared" ref="F133" si="8">SUM(F131:F132)</f>
        <v>35000</v>
      </c>
      <c r="G133" s="114">
        <f t="shared" ref="G133:H133" si="9">SUM(G131:G132)</f>
        <v>26090</v>
      </c>
      <c r="H133" s="114">
        <f t="shared" si="9"/>
        <v>37000</v>
      </c>
    </row>
    <row r="134" spans="1:9" x14ac:dyDescent="0.35">
      <c r="A134" s="22"/>
      <c r="B134" s="7"/>
      <c r="C134" s="24"/>
      <c r="D134" s="24"/>
      <c r="E134" s="63"/>
      <c r="F134" s="206"/>
      <c r="G134" s="206"/>
      <c r="H134" s="206"/>
    </row>
    <row r="135" spans="1:9" x14ac:dyDescent="0.35">
      <c r="A135" s="22"/>
      <c r="B135" s="7"/>
      <c r="C135" s="24" t="s">
        <v>105</v>
      </c>
      <c r="D135" s="22" t="s">
        <v>129</v>
      </c>
      <c r="E135" s="57" t="s">
        <v>75</v>
      </c>
      <c r="F135" s="206"/>
      <c r="G135" s="206"/>
      <c r="H135" s="206"/>
    </row>
    <row r="136" spans="1:9" x14ac:dyDescent="0.35">
      <c r="A136" s="22">
        <v>62</v>
      </c>
      <c r="B136" s="7">
        <v>2210904</v>
      </c>
      <c r="C136" s="22" t="s">
        <v>190</v>
      </c>
      <c r="D136" s="22"/>
      <c r="E136" s="57"/>
      <c r="F136" s="206">
        <v>35000</v>
      </c>
      <c r="G136" s="206">
        <v>0</v>
      </c>
      <c r="H136" s="206">
        <v>30000</v>
      </c>
    </row>
    <row r="137" spans="1:9" x14ac:dyDescent="0.35">
      <c r="A137" s="22">
        <v>63</v>
      </c>
      <c r="B137" s="7">
        <v>2210113</v>
      </c>
      <c r="C137" s="22" t="s">
        <v>191</v>
      </c>
      <c r="D137" s="22"/>
      <c r="E137" s="57"/>
      <c r="F137" s="206">
        <v>15000</v>
      </c>
      <c r="G137" s="206">
        <v>0</v>
      </c>
      <c r="H137" s="206">
        <v>10000</v>
      </c>
    </row>
    <row r="138" spans="1:9" x14ac:dyDescent="0.35">
      <c r="A138" s="22"/>
      <c r="B138" s="7"/>
      <c r="C138" s="24" t="s">
        <v>95</v>
      </c>
      <c r="D138" s="24"/>
      <c r="E138" s="63"/>
      <c r="F138" s="51">
        <f t="shared" ref="F138" si="10">SUM(F136:F137)</f>
        <v>50000</v>
      </c>
      <c r="G138" s="51">
        <f t="shared" ref="G138:H138" si="11">SUM(G136:G137)</f>
        <v>0</v>
      </c>
      <c r="H138" s="51">
        <f t="shared" si="11"/>
        <v>40000</v>
      </c>
    </row>
    <row r="139" spans="1:9" x14ac:dyDescent="0.35">
      <c r="A139" s="22"/>
      <c r="B139" s="7"/>
      <c r="C139" s="24"/>
      <c r="D139" s="24"/>
      <c r="E139" s="63"/>
      <c r="F139" s="51"/>
      <c r="G139" s="51"/>
      <c r="H139" s="233"/>
    </row>
    <row r="140" spans="1:9" x14ac:dyDescent="0.35">
      <c r="A140" s="22"/>
      <c r="B140" s="145"/>
      <c r="C140" s="24" t="s">
        <v>64</v>
      </c>
      <c r="D140" s="22"/>
      <c r="E140" s="57"/>
      <c r="F140" s="114">
        <f>F138+F133+F121+F128+F113</f>
        <v>419399.05000000005</v>
      </c>
      <c r="G140" s="114">
        <f>G138+G133+G121+G128+G113</f>
        <v>196355</v>
      </c>
      <c r="H140" s="114">
        <f>H138+H133+H121+H128+H113</f>
        <v>493400.91</v>
      </c>
      <c r="I140" s="30"/>
    </row>
    <row r="141" spans="1:9" x14ac:dyDescent="0.35">
      <c r="A141" s="22"/>
      <c r="B141" s="145"/>
      <c r="C141" s="24"/>
      <c r="D141" s="22"/>
      <c r="E141" s="57"/>
      <c r="F141" s="114"/>
      <c r="G141" s="114"/>
      <c r="H141" s="114"/>
      <c r="I141" s="30"/>
    </row>
    <row r="142" spans="1:9" ht="16" thickBot="1" x14ac:dyDescent="0.4">
      <c r="A142" s="22"/>
      <c r="B142" s="145"/>
      <c r="C142" s="24"/>
      <c r="D142" s="22"/>
      <c r="E142" s="57"/>
      <c r="F142" s="114"/>
      <c r="G142" s="114"/>
      <c r="H142" s="114"/>
      <c r="I142" s="30"/>
    </row>
    <row r="143" spans="1:9" s="188" customFormat="1" ht="28.5" customHeight="1" x14ac:dyDescent="0.35">
      <c r="A143" s="297" t="s">
        <v>19</v>
      </c>
      <c r="B143" s="298" t="s">
        <v>0</v>
      </c>
      <c r="C143" s="299" t="s">
        <v>125</v>
      </c>
      <c r="D143" s="297" t="s">
        <v>72</v>
      </c>
      <c r="E143" s="300" t="s">
        <v>126</v>
      </c>
      <c r="F143" s="296" t="s">
        <v>379</v>
      </c>
      <c r="G143" s="296" t="s">
        <v>407</v>
      </c>
      <c r="H143" s="296" t="s">
        <v>409</v>
      </c>
    </row>
    <row r="144" spans="1:9" ht="18" customHeight="1" x14ac:dyDescent="0.35">
      <c r="A144" s="297"/>
      <c r="B144" s="298"/>
      <c r="C144" s="299"/>
      <c r="D144" s="297"/>
      <c r="E144" s="300"/>
      <c r="F144" s="296"/>
      <c r="G144" s="296"/>
      <c r="H144" s="296"/>
    </row>
    <row r="145" spans="1:8" ht="18" customHeight="1" x14ac:dyDescent="0.35">
      <c r="A145" s="210"/>
      <c r="B145" s="208"/>
      <c r="C145" s="24" t="s">
        <v>157</v>
      </c>
      <c r="D145" s="210"/>
      <c r="E145" s="288"/>
      <c r="F145" s="212"/>
      <c r="G145" s="212"/>
      <c r="H145" s="212"/>
    </row>
    <row r="146" spans="1:8" x14ac:dyDescent="0.35">
      <c r="A146" s="22">
        <v>64</v>
      </c>
      <c r="B146" s="7">
        <v>2814101</v>
      </c>
      <c r="C146" s="22" t="s">
        <v>158</v>
      </c>
      <c r="D146" s="22" t="s">
        <v>79</v>
      </c>
      <c r="E146" s="57" t="s">
        <v>75</v>
      </c>
      <c r="F146" s="206">
        <v>50000</v>
      </c>
      <c r="G146" s="206">
        <v>45000</v>
      </c>
      <c r="H146" s="206">
        <v>40000</v>
      </c>
    </row>
    <row r="147" spans="1:8" x14ac:dyDescent="0.35">
      <c r="A147" s="22">
        <v>65</v>
      </c>
      <c r="B147" s="7">
        <v>3113108</v>
      </c>
      <c r="C147" s="22" t="s">
        <v>159</v>
      </c>
      <c r="D147" s="22" t="s">
        <v>79</v>
      </c>
      <c r="E147" s="57" t="s">
        <v>75</v>
      </c>
      <c r="F147" s="206">
        <v>0</v>
      </c>
      <c r="G147" s="206">
        <v>0</v>
      </c>
      <c r="H147" s="206">
        <v>10000</v>
      </c>
    </row>
    <row r="148" spans="1:8" x14ac:dyDescent="0.35">
      <c r="A148" s="22">
        <v>66</v>
      </c>
      <c r="B148" s="7">
        <v>3112211</v>
      </c>
      <c r="C148" s="22" t="s">
        <v>96</v>
      </c>
      <c r="D148" s="22" t="s">
        <v>79</v>
      </c>
      <c r="E148" s="57" t="s">
        <v>75</v>
      </c>
      <c r="F148" s="206">
        <v>90000</v>
      </c>
      <c r="G148" s="206">
        <v>0</v>
      </c>
      <c r="H148" s="206">
        <v>48000</v>
      </c>
    </row>
    <row r="149" spans="1:8" x14ac:dyDescent="0.35">
      <c r="A149" s="22">
        <v>67</v>
      </c>
      <c r="B149" s="7">
        <v>3112105</v>
      </c>
      <c r="C149" s="22" t="s">
        <v>437</v>
      </c>
      <c r="D149" s="22" t="s">
        <v>79</v>
      </c>
      <c r="E149" s="57" t="s">
        <v>75</v>
      </c>
      <c r="F149" s="206">
        <v>0</v>
      </c>
      <c r="G149" s="206">
        <v>0</v>
      </c>
      <c r="H149" s="206">
        <v>20000</v>
      </c>
    </row>
    <row r="150" spans="1:8" x14ac:dyDescent="0.35">
      <c r="A150" s="22">
        <v>68</v>
      </c>
      <c r="B150" s="7">
        <v>3113211</v>
      </c>
      <c r="C150" s="22" t="s">
        <v>459</v>
      </c>
      <c r="D150" s="22" t="s">
        <v>79</v>
      </c>
      <c r="E150" s="57" t="s">
        <v>75</v>
      </c>
      <c r="F150" s="206"/>
      <c r="G150" s="206"/>
      <c r="H150" s="206">
        <v>10000</v>
      </c>
    </row>
    <row r="151" spans="1:8" x14ac:dyDescent="0.35">
      <c r="A151" s="22">
        <v>69</v>
      </c>
      <c r="B151" s="7">
        <v>3112204</v>
      </c>
      <c r="C151" s="22" t="s">
        <v>173</v>
      </c>
      <c r="D151" s="22" t="s">
        <v>79</v>
      </c>
      <c r="E151" s="57" t="s">
        <v>75</v>
      </c>
      <c r="F151" s="206">
        <v>0</v>
      </c>
      <c r="G151" s="206">
        <v>0</v>
      </c>
      <c r="H151" s="206">
        <v>3000</v>
      </c>
    </row>
    <row r="152" spans="1:8" x14ac:dyDescent="0.35">
      <c r="A152" s="22"/>
      <c r="B152" s="145"/>
      <c r="C152" s="24" t="s">
        <v>95</v>
      </c>
      <c r="D152" s="22"/>
      <c r="E152" s="57"/>
      <c r="F152" s="114">
        <f>SUM(F146:F151)</f>
        <v>140000</v>
      </c>
      <c r="G152" s="114">
        <f>SUM(G146:G151)</f>
        <v>45000</v>
      </c>
      <c r="H152" s="114">
        <f>SUM(H146:H151)</f>
        <v>131000</v>
      </c>
    </row>
    <row r="153" spans="1:8" x14ac:dyDescent="0.35">
      <c r="A153" s="22"/>
      <c r="B153" s="145"/>
      <c r="C153" s="24"/>
      <c r="D153" s="22"/>
      <c r="E153" s="57"/>
      <c r="F153" s="114"/>
      <c r="G153" s="114"/>
      <c r="H153" s="232"/>
    </row>
    <row r="154" spans="1:8" x14ac:dyDescent="0.35">
      <c r="A154" s="24" t="s">
        <v>98</v>
      </c>
      <c r="B154" s="91"/>
      <c r="C154" s="63" t="s">
        <v>160</v>
      </c>
      <c r="D154" s="22"/>
      <c r="E154" s="57"/>
      <c r="F154" s="206"/>
      <c r="G154" s="206"/>
      <c r="H154" s="211"/>
    </row>
    <row r="155" spans="1:8" x14ac:dyDescent="0.35">
      <c r="A155" s="22"/>
      <c r="B155" s="145"/>
      <c r="C155" s="24" t="s">
        <v>161</v>
      </c>
      <c r="D155" s="22"/>
      <c r="E155" s="57"/>
      <c r="F155" s="206"/>
      <c r="G155" s="206"/>
      <c r="H155" s="211"/>
    </row>
    <row r="156" spans="1:8" x14ac:dyDescent="0.35">
      <c r="A156" s="22">
        <v>70</v>
      </c>
      <c r="B156" s="7">
        <v>2210302</v>
      </c>
      <c r="C156" s="22" t="s">
        <v>162</v>
      </c>
      <c r="D156" s="22" t="s">
        <v>129</v>
      </c>
      <c r="E156" s="57" t="s">
        <v>75</v>
      </c>
      <c r="F156" s="206">
        <v>387201</v>
      </c>
      <c r="G156" s="206">
        <v>0</v>
      </c>
      <c r="H156" s="206">
        <v>387205</v>
      </c>
    </row>
    <row r="157" spans="1:8" x14ac:dyDescent="0.35">
      <c r="A157" s="22">
        <v>71</v>
      </c>
      <c r="B157" s="7">
        <v>2210205</v>
      </c>
      <c r="C157" s="22" t="s">
        <v>77</v>
      </c>
      <c r="D157" s="22" t="s">
        <v>129</v>
      </c>
      <c r="E157" s="57" t="s">
        <v>75</v>
      </c>
      <c r="F157" s="206">
        <v>366275</v>
      </c>
      <c r="G157" s="206">
        <v>0</v>
      </c>
      <c r="H157" s="206">
        <v>366275</v>
      </c>
    </row>
    <row r="158" spans="1:8" x14ac:dyDescent="0.35">
      <c r="A158" s="22">
        <v>72</v>
      </c>
      <c r="B158" s="7">
        <v>2821017</v>
      </c>
      <c r="C158" s="22" t="s">
        <v>163</v>
      </c>
      <c r="D158" s="22" t="s">
        <v>129</v>
      </c>
      <c r="E158" s="57" t="s">
        <v>75</v>
      </c>
      <c r="F158" s="206">
        <v>200000</v>
      </c>
      <c r="G158" s="206">
        <v>90000</v>
      </c>
      <c r="H158" s="206">
        <v>250000</v>
      </c>
    </row>
    <row r="159" spans="1:8" x14ac:dyDescent="0.35">
      <c r="A159" s="22">
        <v>73</v>
      </c>
      <c r="B159" s="7">
        <v>2210407</v>
      </c>
      <c r="C159" s="22" t="s">
        <v>174</v>
      </c>
      <c r="D159" s="22" t="s">
        <v>129</v>
      </c>
      <c r="E159" s="57" t="s">
        <v>75</v>
      </c>
      <c r="F159" s="206">
        <v>295000</v>
      </c>
      <c r="G159" s="206">
        <v>0</v>
      </c>
      <c r="H159" s="206">
        <v>90000</v>
      </c>
    </row>
    <row r="160" spans="1:8" x14ac:dyDescent="0.35">
      <c r="A160" s="22">
        <v>74</v>
      </c>
      <c r="B160" s="7">
        <v>2210711</v>
      </c>
      <c r="C160" s="22" t="s">
        <v>193</v>
      </c>
      <c r="D160" s="22" t="s">
        <v>129</v>
      </c>
      <c r="E160" s="57" t="s">
        <v>75</v>
      </c>
      <c r="F160" s="206">
        <v>20000</v>
      </c>
      <c r="G160" s="206">
        <v>0</v>
      </c>
      <c r="H160" s="206">
        <v>20000</v>
      </c>
    </row>
    <row r="161" spans="1:8" x14ac:dyDescent="0.35">
      <c r="A161" s="22">
        <v>75</v>
      </c>
      <c r="B161" s="7">
        <v>3111206</v>
      </c>
      <c r="C161" s="22" t="s">
        <v>317</v>
      </c>
      <c r="D161" s="22" t="s">
        <v>129</v>
      </c>
      <c r="E161" s="57" t="s">
        <v>75</v>
      </c>
      <c r="F161" s="206">
        <v>100000</v>
      </c>
      <c r="G161" s="206">
        <v>0</v>
      </c>
      <c r="H161" s="206">
        <v>100000</v>
      </c>
    </row>
    <row r="162" spans="1:8" x14ac:dyDescent="0.35">
      <c r="A162" s="22">
        <v>76</v>
      </c>
      <c r="B162" s="7">
        <v>3111319</v>
      </c>
      <c r="C162" s="22" t="s">
        <v>400</v>
      </c>
      <c r="D162" s="22" t="s">
        <v>129</v>
      </c>
      <c r="E162" s="57" t="s">
        <v>75</v>
      </c>
      <c r="F162" s="206">
        <v>90000</v>
      </c>
      <c r="G162" s="206"/>
      <c r="H162" s="206">
        <v>90000</v>
      </c>
    </row>
    <row r="163" spans="1:8" x14ac:dyDescent="0.35">
      <c r="A163" s="22">
        <v>77</v>
      </c>
      <c r="B163" s="7">
        <v>2210301</v>
      </c>
      <c r="C163" s="22" t="s">
        <v>401</v>
      </c>
      <c r="D163" s="22" t="s">
        <v>129</v>
      </c>
      <c r="E163" s="57" t="s">
        <v>75</v>
      </c>
      <c r="F163" s="206">
        <v>25524.48</v>
      </c>
      <c r="G163" s="206"/>
      <c r="H163" s="206">
        <v>26740.560000000001</v>
      </c>
    </row>
    <row r="164" spans="1:8" hidden="1" x14ac:dyDescent="0.35">
      <c r="A164" s="22">
        <v>76</v>
      </c>
      <c r="B164" s="7">
        <v>2210612</v>
      </c>
      <c r="C164" s="22" t="s">
        <v>402</v>
      </c>
      <c r="D164" s="22" t="s">
        <v>129</v>
      </c>
      <c r="E164" s="57" t="s">
        <v>75</v>
      </c>
      <c r="F164" s="206">
        <v>20000</v>
      </c>
      <c r="G164" s="206"/>
      <c r="H164" s="206">
        <v>0</v>
      </c>
    </row>
    <row r="165" spans="1:8" x14ac:dyDescent="0.35">
      <c r="A165" s="22">
        <v>78</v>
      </c>
      <c r="B165" s="7">
        <v>2821017</v>
      </c>
      <c r="C165" s="22" t="s">
        <v>403</v>
      </c>
      <c r="D165" s="22" t="s">
        <v>404</v>
      </c>
      <c r="E165" s="57" t="s">
        <v>75</v>
      </c>
      <c r="F165" s="206">
        <v>120000</v>
      </c>
      <c r="G165" s="206"/>
      <c r="H165" s="206">
        <v>120000</v>
      </c>
    </row>
    <row r="166" spans="1:8" x14ac:dyDescent="0.35">
      <c r="A166" s="22">
        <v>79</v>
      </c>
      <c r="B166" s="7">
        <v>2210301</v>
      </c>
      <c r="C166" s="22" t="s">
        <v>405</v>
      </c>
      <c r="D166" s="22" t="s">
        <v>129</v>
      </c>
      <c r="E166" s="57" t="s">
        <v>75</v>
      </c>
      <c r="F166" s="206">
        <v>100000</v>
      </c>
      <c r="G166" s="206"/>
      <c r="H166" s="206">
        <v>100000</v>
      </c>
    </row>
    <row r="167" spans="1:8" x14ac:dyDescent="0.35">
      <c r="A167" s="22">
        <v>80</v>
      </c>
      <c r="B167" s="7">
        <v>3111303</v>
      </c>
      <c r="C167" s="22" t="s">
        <v>457</v>
      </c>
      <c r="D167" s="22" t="s">
        <v>129</v>
      </c>
      <c r="E167" s="57" t="s">
        <v>75</v>
      </c>
      <c r="F167" s="206">
        <v>169228.9</v>
      </c>
      <c r="G167" s="206"/>
      <c r="H167" s="206">
        <v>742686.7</v>
      </c>
    </row>
    <row r="168" spans="1:8" x14ac:dyDescent="0.35">
      <c r="A168" s="22"/>
      <c r="B168" s="145"/>
      <c r="C168" s="24" t="s">
        <v>95</v>
      </c>
      <c r="D168" s="22"/>
      <c r="E168" s="57"/>
      <c r="F168" s="114">
        <f>SUM(F156:F167)</f>
        <v>1893229.38</v>
      </c>
      <c r="G168" s="114">
        <f>SUM(G156:G167)</f>
        <v>90000</v>
      </c>
      <c r="H168" s="114">
        <f>SUM(H156:H167)</f>
        <v>2292907.2599999998</v>
      </c>
    </row>
    <row r="169" spans="1:8" x14ac:dyDescent="0.35">
      <c r="A169" s="22"/>
      <c r="B169" s="145"/>
      <c r="C169" s="24"/>
      <c r="D169" s="22"/>
      <c r="E169" s="57"/>
      <c r="F169" s="114"/>
      <c r="G169" s="114"/>
      <c r="H169" s="232"/>
    </row>
    <row r="170" spans="1:8" x14ac:dyDescent="0.35">
      <c r="A170" s="210"/>
      <c r="B170" s="208"/>
      <c r="C170" s="216" t="s">
        <v>164</v>
      </c>
      <c r="D170" s="210"/>
      <c r="E170" s="288"/>
      <c r="F170" s="212"/>
      <c r="G170" s="212"/>
      <c r="H170" s="234"/>
    </row>
    <row r="171" spans="1:8" x14ac:dyDescent="0.35">
      <c r="A171" s="22">
        <v>81</v>
      </c>
      <c r="B171" s="7">
        <v>2210801</v>
      </c>
      <c r="C171" s="22" t="s">
        <v>284</v>
      </c>
      <c r="D171" s="22" t="s">
        <v>285</v>
      </c>
      <c r="E171" s="57" t="s">
        <v>75</v>
      </c>
      <c r="F171" s="206">
        <v>0</v>
      </c>
      <c r="G171" s="206">
        <v>31052</v>
      </c>
      <c r="H171" s="206">
        <v>20000</v>
      </c>
    </row>
    <row r="172" spans="1:8" x14ac:dyDescent="0.35">
      <c r="A172" s="22">
        <v>82</v>
      </c>
      <c r="B172" s="7">
        <v>2821018</v>
      </c>
      <c r="C172" s="22" t="s">
        <v>282</v>
      </c>
      <c r="D172" s="22" t="s">
        <v>283</v>
      </c>
      <c r="E172" s="57" t="s">
        <v>75</v>
      </c>
      <c r="F172" s="206">
        <v>17482.57</v>
      </c>
      <c r="G172" s="206">
        <v>3000</v>
      </c>
      <c r="H172" s="206">
        <v>5000</v>
      </c>
    </row>
    <row r="173" spans="1:8" hidden="1" x14ac:dyDescent="0.35">
      <c r="A173" s="22">
        <v>86</v>
      </c>
      <c r="B173" s="7">
        <v>2210709</v>
      </c>
      <c r="C173" s="22" t="s">
        <v>286</v>
      </c>
      <c r="D173" s="22" t="s">
        <v>129</v>
      </c>
      <c r="E173" s="57" t="s">
        <v>75</v>
      </c>
      <c r="F173" s="206">
        <v>0</v>
      </c>
      <c r="G173" s="206">
        <v>0</v>
      </c>
      <c r="H173" s="206">
        <v>0</v>
      </c>
    </row>
    <row r="174" spans="1:8" x14ac:dyDescent="0.35">
      <c r="A174" s="22"/>
      <c r="B174" s="145"/>
      <c r="C174" s="24" t="s">
        <v>95</v>
      </c>
      <c r="D174" s="22"/>
      <c r="E174" s="57"/>
      <c r="F174" s="114">
        <f>SUM(F171:F173)</f>
        <v>17482.57</v>
      </c>
      <c r="G174" s="114">
        <f t="shared" ref="G174:H174" si="12">SUM(G171:G173)</f>
        <v>34052</v>
      </c>
      <c r="H174" s="114">
        <f t="shared" si="12"/>
        <v>25000</v>
      </c>
    </row>
    <row r="175" spans="1:8" x14ac:dyDescent="0.35">
      <c r="A175" s="22"/>
      <c r="B175" s="145"/>
      <c r="C175" s="24"/>
      <c r="D175" s="22"/>
      <c r="E175" s="57"/>
      <c r="F175" s="114"/>
      <c r="G175" s="114"/>
      <c r="H175" s="114"/>
    </row>
    <row r="176" spans="1:8" x14ac:dyDescent="0.35">
      <c r="A176" s="22"/>
      <c r="B176" s="145"/>
      <c r="C176" s="24"/>
      <c r="D176" s="22"/>
      <c r="E176" s="57"/>
      <c r="F176" s="114"/>
      <c r="G176" s="114"/>
      <c r="H176" s="114"/>
    </row>
    <row r="177" spans="1:9" ht="16.5" customHeight="1" x14ac:dyDescent="0.35">
      <c r="A177" s="297" t="s">
        <v>19</v>
      </c>
      <c r="B177" s="298" t="s">
        <v>0</v>
      </c>
      <c r="C177" s="299" t="s">
        <v>125</v>
      </c>
      <c r="D177" s="297" t="s">
        <v>72</v>
      </c>
      <c r="E177" s="300" t="s">
        <v>126</v>
      </c>
      <c r="F177" s="296" t="s">
        <v>379</v>
      </c>
      <c r="G177" s="296" t="s">
        <v>407</v>
      </c>
      <c r="H177" s="296" t="s">
        <v>409</v>
      </c>
    </row>
    <row r="178" spans="1:9" x14ac:dyDescent="0.35">
      <c r="A178" s="297"/>
      <c r="B178" s="298"/>
      <c r="C178" s="299"/>
      <c r="D178" s="297"/>
      <c r="E178" s="300"/>
      <c r="F178" s="296"/>
      <c r="G178" s="296"/>
      <c r="H178" s="296"/>
    </row>
    <row r="179" spans="1:9" x14ac:dyDescent="0.35">
      <c r="A179" s="24"/>
      <c r="B179" s="91"/>
      <c r="C179" s="63" t="s">
        <v>165</v>
      </c>
      <c r="D179" s="22"/>
      <c r="E179" s="57"/>
      <c r="F179" s="206"/>
      <c r="G179" s="206"/>
      <c r="H179" s="211"/>
    </row>
    <row r="180" spans="1:9" x14ac:dyDescent="0.35">
      <c r="A180" s="22">
        <v>83</v>
      </c>
      <c r="B180" s="7">
        <v>2821010</v>
      </c>
      <c r="C180" s="22" t="s">
        <v>359</v>
      </c>
      <c r="D180" s="22"/>
      <c r="E180" s="57"/>
      <c r="F180" s="206">
        <v>0</v>
      </c>
      <c r="G180" s="206">
        <v>0</v>
      </c>
      <c r="H180" s="206">
        <v>10000</v>
      </c>
    </row>
    <row r="181" spans="1:9" x14ac:dyDescent="0.35">
      <c r="A181" s="22">
        <v>84</v>
      </c>
      <c r="B181" s="7">
        <v>2211203</v>
      </c>
      <c r="C181" s="22" t="s">
        <v>358</v>
      </c>
      <c r="D181" s="22"/>
      <c r="E181" s="57"/>
      <c r="F181" s="206">
        <v>0</v>
      </c>
      <c r="G181" s="206">
        <v>7100</v>
      </c>
      <c r="H181" s="206">
        <v>10000</v>
      </c>
      <c r="I181" s="30"/>
    </row>
    <row r="182" spans="1:9" x14ac:dyDescent="0.35">
      <c r="A182" s="22"/>
      <c r="B182" s="7"/>
      <c r="C182" s="24" t="s">
        <v>95</v>
      </c>
      <c r="D182" s="22"/>
      <c r="E182" s="57"/>
      <c r="F182" s="114">
        <f>SUM(F180:F181)</f>
        <v>0</v>
      </c>
      <c r="G182" s="114">
        <f>SUM(G180:G181)</f>
        <v>7100</v>
      </c>
      <c r="H182" s="114">
        <f>SUM(H180:H181)</f>
        <v>20000</v>
      </c>
      <c r="I182" s="30"/>
    </row>
    <row r="183" spans="1:9" x14ac:dyDescent="0.35">
      <c r="A183" s="22"/>
      <c r="B183" s="7"/>
      <c r="C183" s="24"/>
      <c r="D183" s="22"/>
      <c r="E183" s="57"/>
      <c r="F183" s="114"/>
      <c r="G183" s="114"/>
      <c r="H183" s="232"/>
      <c r="I183" s="30"/>
    </row>
    <row r="184" spans="1:9" x14ac:dyDescent="0.35">
      <c r="A184" s="22"/>
      <c r="B184" s="145"/>
      <c r="C184" s="24" t="s">
        <v>120</v>
      </c>
      <c r="D184" s="22"/>
      <c r="E184" s="57"/>
      <c r="F184" s="51">
        <v>18942293.82</v>
      </c>
      <c r="G184" s="51">
        <f>G182+G174+G168+G152+G140+G95+G92+G86+G81+G71+G65+G54+G33+G26+G7+G4</f>
        <v>372507</v>
      </c>
      <c r="H184" s="51">
        <f>H182+H174+H168+H152+H140+H95+H92+H86+H81+H71+H65+H54+H33+H26+H7+H4+H83+H18</f>
        <v>22929072.689999998</v>
      </c>
      <c r="I184" s="194"/>
    </row>
    <row r="185" spans="1:9" x14ac:dyDescent="0.35">
      <c r="B185" s="108"/>
      <c r="C185" s="62"/>
      <c r="F185" s="255"/>
      <c r="G185" s="17" t="s">
        <v>378</v>
      </c>
      <c r="H185" s="157"/>
    </row>
    <row r="186" spans="1:9" x14ac:dyDescent="0.35">
      <c r="E186" s="292"/>
      <c r="F186" s="255"/>
      <c r="G186" s="255"/>
      <c r="H186" s="157"/>
    </row>
    <row r="187" spans="1:9" x14ac:dyDescent="0.35">
      <c r="A187" s="27" t="s">
        <v>316</v>
      </c>
    </row>
  </sheetData>
  <autoFilter ref="B1:B187" xr:uid="{00000000-0009-0000-0000-000004000000}"/>
  <mergeCells count="48">
    <mergeCell ref="F78:F79"/>
    <mergeCell ref="G78:G79"/>
    <mergeCell ref="H78:H79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A78:A79"/>
    <mergeCell ref="B78:B79"/>
    <mergeCell ref="C78:C79"/>
    <mergeCell ref="D78:D79"/>
    <mergeCell ref="E78:E79"/>
    <mergeCell ref="G1:G2"/>
    <mergeCell ref="F1:F2"/>
    <mergeCell ref="H1:H2"/>
    <mergeCell ref="A1:A2"/>
    <mergeCell ref="C1:C2"/>
    <mergeCell ref="D1:D2"/>
    <mergeCell ref="E1:E2"/>
    <mergeCell ref="B1:B2"/>
    <mergeCell ref="F177:F178"/>
    <mergeCell ref="G177:G178"/>
    <mergeCell ref="H177:H178"/>
    <mergeCell ref="A177:A178"/>
    <mergeCell ref="B177:B178"/>
    <mergeCell ref="C177:C178"/>
    <mergeCell ref="D177:D178"/>
    <mergeCell ref="E177:E178"/>
    <mergeCell ref="F34:F35"/>
    <mergeCell ref="G34:G35"/>
    <mergeCell ref="H34:H35"/>
    <mergeCell ref="A34:A35"/>
    <mergeCell ref="B34:B35"/>
    <mergeCell ref="C34:C35"/>
    <mergeCell ref="D34:D35"/>
    <mergeCell ref="E34:E35"/>
    <mergeCell ref="F143:F144"/>
    <mergeCell ref="G143:G144"/>
    <mergeCell ref="H143:H144"/>
    <mergeCell ref="A143:A144"/>
    <mergeCell ref="B143:B144"/>
    <mergeCell ref="C143:C144"/>
    <mergeCell ref="D143:D144"/>
    <mergeCell ref="E143:E144"/>
  </mergeCells>
  <pageMargins left="0.25" right="0.25" top="0.75" bottom="0.75" header="0.3" footer="0.3"/>
  <pageSetup orientation="landscape" r:id="rId1"/>
  <headerFooter>
    <oddHeader>&amp;C&amp;"Times New Roman,Bold"&amp;12COMMON FUND-2026 (12603)
TABULAR PRESENTATION OF ESTIMATES BY SECTOR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4"/>
  <sheetViews>
    <sheetView topLeftCell="A4" zoomScaleNormal="100" workbookViewId="0">
      <selection activeCell="J19" sqref="J19"/>
    </sheetView>
  </sheetViews>
  <sheetFormatPr defaultColWidth="9.1796875" defaultRowHeight="15.5" x14ac:dyDescent="0.35"/>
  <cols>
    <col min="1" max="1" width="4" style="27" customWidth="1"/>
    <col min="2" max="2" width="10.1796875" style="27" hidden="1" customWidth="1"/>
    <col min="3" max="3" width="4.453125" style="27" customWidth="1"/>
    <col min="4" max="4" width="12" style="27" customWidth="1"/>
    <col min="5" max="5" width="42" style="27" customWidth="1"/>
    <col min="6" max="6" width="19" style="27" customWidth="1"/>
    <col min="7" max="7" width="11.1796875" style="27" customWidth="1"/>
    <col min="8" max="8" width="13.81640625" style="69" hidden="1" customWidth="1"/>
    <col min="9" max="9" width="14.90625" style="245" hidden="1" customWidth="1"/>
    <col min="10" max="10" width="15.26953125" style="194" customWidth="1"/>
    <col min="11" max="11" width="12.7265625" style="27" bestFit="1" customWidth="1"/>
    <col min="12" max="16384" width="9.1796875" style="27"/>
  </cols>
  <sheetData>
    <row r="1" spans="1:11" x14ac:dyDescent="0.35">
      <c r="A1" s="306" t="s">
        <v>415</v>
      </c>
      <c r="B1" s="306"/>
      <c r="C1" s="306"/>
      <c r="D1" s="306"/>
      <c r="E1" s="306"/>
      <c r="F1" s="306"/>
      <c r="G1" s="306"/>
      <c r="H1" s="66"/>
      <c r="I1" s="81"/>
      <c r="J1" s="286"/>
    </row>
    <row r="2" spans="1:11" ht="15.75" customHeight="1" x14ac:dyDescent="0.35">
      <c r="A2" s="230">
        <v>1</v>
      </c>
      <c r="B2" s="63"/>
      <c r="C2" s="63"/>
      <c r="D2" s="63"/>
      <c r="E2" s="305" t="s">
        <v>80</v>
      </c>
      <c r="F2" s="305"/>
      <c r="G2" s="305"/>
      <c r="H2" s="115"/>
      <c r="I2" s="248"/>
      <c r="J2" s="115"/>
    </row>
    <row r="3" spans="1:11" ht="55.5" customHeight="1" x14ac:dyDescent="0.35">
      <c r="A3" s="146" t="s">
        <v>71</v>
      </c>
      <c r="B3" s="5" t="s">
        <v>0</v>
      </c>
      <c r="C3" s="5"/>
      <c r="D3" s="5" t="s">
        <v>194</v>
      </c>
      <c r="E3" s="5" t="s">
        <v>81</v>
      </c>
      <c r="F3" s="4" t="s">
        <v>72</v>
      </c>
      <c r="G3" s="4" t="s">
        <v>73</v>
      </c>
      <c r="H3" s="115" t="s">
        <v>379</v>
      </c>
      <c r="I3" s="115" t="s">
        <v>410</v>
      </c>
      <c r="J3" s="115" t="s">
        <v>428</v>
      </c>
    </row>
    <row r="4" spans="1:11" ht="23.25" customHeight="1" x14ac:dyDescent="0.35">
      <c r="A4" s="146"/>
      <c r="B4" s="4"/>
      <c r="C4" s="4"/>
      <c r="D4" s="4"/>
      <c r="E4" s="54" t="s">
        <v>82</v>
      </c>
      <c r="F4" s="16"/>
      <c r="G4" s="16"/>
      <c r="H4" s="43"/>
      <c r="I4" s="19"/>
      <c r="J4" s="19"/>
    </row>
    <row r="5" spans="1:11" x14ac:dyDescent="0.35">
      <c r="A5" s="146" t="s">
        <v>94</v>
      </c>
      <c r="B5" s="4"/>
      <c r="C5" s="4"/>
      <c r="D5" s="4"/>
      <c r="E5" s="307" t="s">
        <v>80</v>
      </c>
      <c r="F5" s="307"/>
      <c r="G5" s="307"/>
      <c r="H5" s="155"/>
      <c r="I5" s="155"/>
      <c r="J5" s="155"/>
    </row>
    <row r="6" spans="1:11" s="17" customFormat="1" ht="31" hidden="1" x14ac:dyDescent="0.35">
      <c r="A6" s="147"/>
      <c r="B6" s="55"/>
      <c r="C6" s="55">
        <v>1</v>
      </c>
      <c r="D6" s="64">
        <v>3111153</v>
      </c>
      <c r="E6" s="11" t="s">
        <v>304</v>
      </c>
      <c r="F6" s="155" t="s">
        <v>79</v>
      </c>
      <c r="G6" s="55" t="s">
        <v>75</v>
      </c>
      <c r="H6" s="19">
        <v>21297.599999999999</v>
      </c>
      <c r="I6" s="19">
        <v>0</v>
      </c>
      <c r="J6" s="19">
        <v>0</v>
      </c>
    </row>
    <row r="7" spans="1:11" s="17" customFormat="1" hidden="1" x14ac:dyDescent="0.35">
      <c r="A7" s="147"/>
      <c r="B7" s="55"/>
      <c r="C7" s="55"/>
      <c r="D7" s="64"/>
      <c r="E7" s="11"/>
      <c r="F7" s="155"/>
      <c r="G7" s="55"/>
      <c r="H7" s="207"/>
      <c r="I7" s="19"/>
      <c r="J7" s="19"/>
    </row>
    <row r="8" spans="1:11" ht="31" hidden="1" x14ac:dyDescent="0.35">
      <c r="A8" s="147"/>
      <c r="B8" s="55"/>
      <c r="C8" s="55">
        <v>2</v>
      </c>
      <c r="D8" s="7">
        <v>3113162</v>
      </c>
      <c r="E8" s="56" t="s">
        <v>357</v>
      </c>
      <c r="F8" s="113" t="s">
        <v>319</v>
      </c>
      <c r="G8" s="55" t="s">
        <v>75</v>
      </c>
      <c r="H8" s="43">
        <v>43400</v>
      </c>
      <c r="I8" s="19">
        <v>0</v>
      </c>
      <c r="J8" s="19">
        <v>0</v>
      </c>
    </row>
    <row r="9" spans="1:11" hidden="1" x14ac:dyDescent="0.35">
      <c r="A9" s="147"/>
      <c r="B9" s="55"/>
      <c r="C9" s="55"/>
      <c r="D9" s="7"/>
      <c r="E9" s="56"/>
      <c r="F9" s="113"/>
      <c r="G9" s="55"/>
      <c r="H9" s="43"/>
      <c r="I9" s="19"/>
      <c r="J9" s="19"/>
    </row>
    <row r="10" spans="1:11" ht="46.5" x14ac:dyDescent="0.35">
      <c r="A10" s="147"/>
      <c r="B10" s="55"/>
      <c r="C10" s="55">
        <v>1</v>
      </c>
      <c r="D10" s="64">
        <v>3111153</v>
      </c>
      <c r="E10" s="11" t="s">
        <v>430</v>
      </c>
      <c r="F10" s="155" t="s">
        <v>79</v>
      </c>
      <c r="G10" s="55" t="s">
        <v>75</v>
      </c>
      <c r="H10" s="19">
        <v>652338.6</v>
      </c>
      <c r="I10" s="19">
        <v>0</v>
      </c>
      <c r="J10" s="19">
        <v>966214</v>
      </c>
    </row>
    <row r="11" spans="1:11" x14ac:dyDescent="0.35">
      <c r="A11" s="147"/>
      <c r="B11" s="55"/>
      <c r="C11" s="55"/>
      <c r="D11" s="64"/>
      <c r="E11" s="11"/>
      <c r="F11" s="155"/>
      <c r="G11" s="55"/>
      <c r="H11" s="19"/>
      <c r="I11" s="19"/>
      <c r="J11" s="19"/>
    </row>
    <row r="12" spans="1:11" hidden="1" x14ac:dyDescent="0.35">
      <c r="A12" s="147"/>
      <c r="B12" s="55"/>
      <c r="C12" s="55">
        <v>4</v>
      </c>
      <c r="D12" s="64">
        <v>3111202</v>
      </c>
      <c r="E12" s="11" t="s">
        <v>377</v>
      </c>
      <c r="F12" s="155"/>
      <c r="G12" s="55" t="s">
        <v>75</v>
      </c>
      <c r="H12" s="19">
        <v>477418</v>
      </c>
      <c r="I12" s="19">
        <v>0</v>
      </c>
      <c r="J12" s="19">
        <v>0</v>
      </c>
    </row>
    <row r="13" spans="1:11" hidden="1" x14ac:dyDescent="0.35">
      <c r="A13" s="147"/>
      <c r="B13" s="55"/>
      <c r="C13" s="55"/>
      <c r="D13" s="7"/>
      <c r="E13" s="56"/>
      <c r="F13" s="113"/>
      <c r="G13" s="55"/>
      <c r="H13" s="43"/>
      <c r="I13" s="19"/>
      <c r="J13" s="19"/>
    </row>
    <row r="14" spans="1:11" ht="70" customHeight="1" x14ac:dyDescent="0.35">
      <c r="A14" s="147"/>
      <c r="B14" s="55"/>
      <c r="C14" s="55">
        <v>2</v>
      </c>
      <c r="D14" s="64">
        <v>3111209</v>
      </c>
      <c r="E14" s="56" t="s">
        <v>375</v>
      </c>
      <c r="F14" s="113" t="s">
        <v>79</v>
      </c>
      <c r="G14" s="55" t="s">
        <v>75</v>
      </c>
      <c r="H14" s="231">
        <v>154261.4</v>
      </c>
      <c r="I14" s="252">
        <v>0</v>
      </c>
      <c r="J14" s="252">
        <v>154261.4</v>
      </c>
    </row>
    <row r="15" spans="1:11" x14ac:dyDescent="0.35">
      <c r="A15" s="146"/>
      <c r="B15" s="4"/>
      <c r="C15" s="4"/>
      <c r="D15" s="4"/>
      <c r="E15" s="8" t="s">
        <v>76</v>
      </c>
      <c r="F15" s="56"/>
      <c r="G15" s="16"/>
      <c r="H15" s="37">
        <f>SUM(H6:H14)</f>
        <v>1348715.5999999999</v>
      </c>
      <c r="I15" s="51">
        <f>SUM(I6:I14)</f>
        <v>0</v>
      </c>
      <c r="J15" s="51">
        <f>J14+J10</f>
        <v>1120475.3999999999</v>
      </c>
      <c r="K15" s="30"/>
    </row>
    <row r="16" spans="1:11" x14ac:dyDescent="0.35">
      <c r="A16" s="146"/>
      <c r="B16" s="4"/>
      <c r="C16" s="4"/>
      <c r="D16" s="4"/>
      <c r="E16" s="8"/>
      <c r="F16" s="56"/>
      <c r="G16" s="16"/>
      <c r="H16" s="37"/>
      <c r="I16" s="51"/>
      <c r="J16" s="51"/>
    </row>
    <row r="17" spans="1:10" x14ac:dyDescent="0.35">
      <c r="A17" s="146" t="s">
        <v>97</v>
      </c>
      <c r="B17" s="4"/>
      <c r="C17" s="4"/>
      <c r="D17" s="4"/>
      <c r="E17" s="304" t="s">
        <v>83</v>
      </c>
      <c r="F17" s="304"/>
      <c r="G17" s="304"/>
      <c r="H17" s="229"/>
      <c r="I17" s="253"/>
      <c r="J17" s="253"/>
    </row>
    <row r="18" spans="1:10" s="17" customFormat="1" x14ac:dyDescent="0.35">
      <c r="A18" s="147"/>
      <c r="B18" s="55">
        <v>3112208</v>
      </c>
      <c r="C18" s="55">
        <v>3</v>
      </c>
      <c r="D18" s="107">
        <v>3112211</v>
      </c>
      <c r="E18" s="10" t="s">
        <v>303</v>
      </c>
      <c r="F18" s="55" t="s">
        <v>74</v>
      </c>
      <c r="G18" s="55" t="s">
        <v>75</v>
      </c>
      <c r="H18" s="19">
        <v>41571</v>
      </c>
      <c r="I18" s="19">
        <v>0</v>
      </c>
      <c r="J18" s="19">
        <v>289864</v>
      </c>
    </row>
    <row r="19" spans="1:10" x14ac:dyDescent="0.35">
      <c r="A19" s="148"/>
      <c r="B19" s="57"/>
      <c r="C19" s="57"/>
      <c r="D19" s="57"/>
      <c r="E19" s="24" t="s">
        <v>76</v>
      </c>
      <c r="F19" s="24"/>
      <c r="G19" s="24"/>
      <c r="H19" s="37">
        <f>SUM(H18:H18)</f>
        <v>41571</v>
      </c>
      <c r="I19" s="51">
        <f>SUM(I18:I18)</f>
        <v>0</v>
      </c>
      <c r="J19" s="51">
        <f>SUM(J18:J18)</f>
        <v>289864</v>
      </c>
    </row>
    <row r="20" spans="1:10" x14ac:dyDescent="0.35">
      <c r="A20" s="148"/>
      <c r="B20" s="57"/>
      <c r="C20" s="57"/>
      <c r="D20" s="57"/>
      <c r="E20" s="24" t="s">
        <v>78</v>
      </c>
      <c r="F20" s="24"/>
      <c r="G20" s="24"/>
      <c r="H20" s="37">
        <f>H19+H15</f>
        <v>1390286.5999999999</v>
      </c>
      <c r="I20" s="51">
        <f>I19+I15</f>
        <v>0</v>
      </c>
      <c r="J20" s="51">
        <f>J19+J15</f>
        <v>1410339.4</v>
      </c>
    </row>
    <row r="21" spans="1:10" ht="16" hidden="1" thickTop="1" x14ac:dyDescent="0.35">
      <c r="A21" s="111"/>
      <c r="B21" s="112"/>
      <c r="C21" s="112"/>
      <c r="D21" s="112"/>
      <c r="E21" s="83"/>
      <c r="F21" s="83"/>
      <c r="G21" s="83"/>
    </row>
    <row r="22" spans="1:10" ht="16" hidden="1" thickTop="1" x14ac:dyDescent="0.35">
      <c r="A22" s="59"/>
      <c r="B22" s="57"/>
      <c r="C22" s="57"/>
      <c r="D22" s="57"/>
      <c r="E22" s="22"/>
      <c r="F22" s="22"/>
      <c r="G22" s="43"/>
    </row>
    <row r="23" spans="1:10" ht="16.5" hidden="1" thickTop="1" thickBot="1" x14ac:dyDescent="0.4">
      <c r="A23" s="60"/>
      <c r="B23" s="61"/>
      <c r="C23" s="61"/>
      <c r="D23" s="61"/>
      <c r="E23" s="28"/>
      <c r="F23" s="28"/>
      <c r="G23" s="28"/>
    </row>
    <row r="24" spans="1:10" ht="1.5" customHeight="1" x14ac:dyDescent="0.35">
      <c r="H24" s="118">
        <v>723541</v>
      </c>
      <c r="I24" s="246"/>
      <c r="J24" s="277">
        <v>723541</v>
      </c>
    </row>
  </sheetData>
  <mergeCells count="4">
    <mergeCell ref="E17:G17"/>
    <mergeCell ref="E2:G2"/>
    <mergeCell ref="A1:G1"/>
    <mergeCell ref="E5:G5"/>
  </mergeCells>
  <pageMargins left="0.05" right="0.0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3"/>
  <sheetViews>
    <sheetView workbookViewId="0">
      <selection activeCell="D2" sqref="D2"/>
    </sheetView>
  </sheetViews>
  <sheetFormatPr defaultRowHeight="15.5" x14ac:dyDescent="0.35"/>
  <cols>
    <col min="1" max="1" width="8.453125" style="27" customWidth="1"/>
    <col min="2" max="2" width="12" customWidth="1"/>
    <col min="3" max="3" width="26.26953125" hidden="1" customWidth="1"/>
    <col min="4" max="4" width="59.54296875" customWidth="1"/>
    <col min="5" max="5" width="15" style="1" hidden="1" customWidth="1"/>
    <col min="6" max="6" width="15" style="247" hidden="1" customWidth="1"/>
    <col min="7" max="7" width="15" style="278" customWidth="1"/>
    <col min="8" max="8" width="8.7265625" style="221"/>
  </cols>
  <sheetData>
    <row r="1" spans="1:9" ht="16" thickBot="1" x14ac:dyDescent="0.4">
      <c r="A1" s="308" t="s">
        <v>412</v>
      </c>
      <c r="B1" s="309"/>
      <c r="C1" s="309"/>
      <c r="D1" s="309"/>
      <c r="E1" s="116"/>
      <c r="F1" s="241"/>
      <c r="G1" s="271"/>
      <c r="H1" s="220"/>
      <c r="I1" s="68"/>
    </row>
    <row r="2" spans="1:9" ht="46.5" x14ac:dyDescent="0.35">
      <c r="A2" s="79" t="s">
        <v>19</v>
      </c>
      <c r="B2" s="75" t="s">
        <v>194</v>
      </c>
      <c r="C2" s="53"/>
      <c r="D2" s="76" t="s">
        <v>91</v>
      </c>
      <c r="E2" s="141" t="s">
        <v>379</v>
      </c>
      <c r="F2" s="130" t="s">
        <v>407</v>
      </c>
      <c r="G2" s="130" t="s">
        <v>409</v>
      </c>
    </row>
    <row r="3" spans="1:9" x14ac:dyDescent="0.35">
      <c r="A3" s="21">
        <v>1</v>
      </c>
      <c r="B3" s="22">
        <v>2821019</v>
      </c>
      <c r="C3" s="38" t="s">
        <v>276</v>
      </c>
      <c r="D3" s="22" t="s">
        <v>275</v>
      </c>
      <c r="E3" s="133">
        <v>10000</v>
      </c>
      <c r="F3" s="183">
        <v>5000</v>
      </c>
      <c r="G3" s="183">
        <v>34393.61</v>
      </c>
      <c r="H3" s="222"/>
    </row>
    <row r="4" spans="1:9" x14ac:dyDescent="0.35">
      <c r="A4" s="21">
        <v>2</v>
      </c>
      <c r="B4" s="7">
        <v>2821010</v>
      </c>
      <c r="C4" s="38"/>
      <c r="D4" s="22" t="s">
        <v>369</v>
      </c>
      <c r="E4" s="133">
        <v>331609.02</v>
      </c>
      <c r="F4" s="183">
        <v>68904</v>
      </c>
      <c r="G4" s="183">
        <v>343936.09</v>
      </c>
    </row>
    <row r="5" spans="1:9" x14ac:dyDescent="0.35">
      <c r="A5" s="21">
        <v>3</v>
      </c>
      <c r="B5" s="22">
        <v>2731103</v>
      </c>
      <c r="C5" s="22" t="s">
        <v>171</v>
      </c>
      <c r="D5" s="22" t="s">
        <v>277</v>
      </c>
      <c r="E5" s="142">
        <v>99482.76</v>
      </c>
      <c r="F5" s="249">
        <v>7500</v>
      </c>
      <c r="G5" s="249">
        <v>103180.83</v>
      </c>
      <c r="H5" s="223"/>
    </row>
    <row r="6" spans="1:9" hidden="1" x14ac:dyDescent="0.35">
      <c r="A6" s="21">
        <v>4</v>
      </c>
      <c r="B6" s="22">
        <v>2210120</v>
      </c>
      <c r="C6" s="22" t="s">
        <v>202</v>
      </c>
      <c r="D6" s="22" t="s">
        <v>278</v>
      </c>
      <c r="E6" s="133">
        <v>180000</v>
      </c>
      <c r="F6" s="183">
        <v>0</v>
      </c>
      <c r="G6" s="183">
        <v>0</v>
      </c>
    </row>
    <row r="7" spans="1:9" x14ac:dyDescent="0.35">
      <c r="A7" s="21">
        <v>4</v>
      </c>
      <c r="B7" s="22">
        <v>2210904</v>
      </c>
      <c r="C7" s="22" t="s">
        <v>203</v>
      </c>
      <c r="D7" s="22" t="s">
        <v>279</v>
      </c>
      <c r="E7" s="133">
        <v>5000</v>
      </c>
      <c r="F7" s="183">
        <v>830</v>
      </c>
      <c r="G7" s="183">
        <v>10000</v>
      </c>
      <c r="H7" s="222"/>
    </row>
    <row r="8" spans="1:9" s="27" customFormat="1" ht="16.5" customHeight="1" x14ac:dyDescent="0.35">
      <c r="A8" s="21">
        <v>5</v>
      </c>
      <c r="B8" s="22">
        <v>2210511</v>
      </c>
      <c r="C8" s="38" t="s">
        <v>87</v>
      </c>
      <c r="D8" s="38" t="s">
        <v>311</v>
      </c>
      <c r="E8" s="133">
        <v>5000</v>
      </c>
      <c r="F8" s="183">
        <v>1600</v>
      </c>
      <c r="G8" s="183">
        <v>24393.61</v>
      </c>
      <c r="H8" s="224"/>
    </row>
    <row r="9" spans="1:9" s="27" customFormat="1" ht="16.5" customHeight="1" x14ac:dyDescent="0.35">
      <c r="A9" s="21">
        <v>6</v>
      </c>
      <c r="B9" s="7">
        <v>2210709</v>
      </c>
      <c r="C9" s="10" t="s">
        <v>180</v>
      </c>
      <c r="D9" s="74" t="s">
        <v>281</v>
      </c>
      <c r="E9" s="133">
        <v>33160.910000000003</v>
      </c>
      <c r="F9" s="183">
        <v>0</v>
      </c>
      <c r="G9" s="270">
        <v>34393.61</v>
      </c>
      <c r="H9" s="224"/>
    </row>
    <row r="10" spans="1:9" ht="15" customHeight="1" x14ac:dyDescent="0.35">
      <c r="A10" s="21">
        <v>7</v>
      </c>
      <c r="B10" s="7">
        <v>2210711</v>
      </c>
      <c r="C10" s="15" t="s">
        <v>38</v>
      </c>
      <c r="D10" s="22" t="s">
        <v>368</v>
      </c>
      <c r="E10" s="133">
        <v>66321.84</v>
      </c>
      <c r="F10" s="183">
        <v>5000</v>
      </c>
      <c r="G10" s="183">
        <v>68787.22</v>
      </c>
      <c r="H10" s="222"/>
    </row>
    <row r="11" spans="1:9" ht="15" customHeight="1" x14ac:dyDescent="0.35">
      <c r="A11" s="21">
        <v>8</v>
      </c>
      <c r="B11" s="6">
        <v>2821010</v>
      </c>
      <c r="C11" s="15"/>
      <c r="D11" s="22" t="s">
        <v>376</v>
      </c>
      <c r="E11" s="133">
        <v>66321.84</v>
      </c>
      <c r="F11" s="183">
        <v>35329</v>
      </c>
      <c r="G11" s="183">
        <v>68787.22</v>
      </c>
      <c r="H11" s="222"/>
    </row>
    <row r="12" spans="1:9" s="27" customFormat="1" hidden="1" x14ac:dyDescent="0.35">
      <c r="A12" s="21">
        <v>10</v>
      </c>
      <c r="B12" s="7">
        <v>2210711</v>
      </c>
      <c r="C12" s="10" t="s">
        <v>176</v>
      </c>
      <c r="D12" s="22" t="s">
        <v>384</v>
      </c>
      <c r="E12" s="133">
        <v>66321.84</v>
      </c>
      <c r="F12" s="183">
        <v>0</v>
      </c>
      <c r="G12" s="183">
        <v>0</v>
      </c>
      <c r="H12" s="224"/>
    </row>
    <row r="13" spans="1:9" ht="16" thickBot="1" x14ac:dyDescent="0.4">
      <c r="A13" s="77"/>
      <c r="B13" s="28"/>
      <c r="C13" s="78"/>
      <c r="D13" s="25" t="s">
        <v>120</v>
      </c>
      <c r="E13" s="143">
        <f>SUM(E3:E12)</f>
        <v>863218.21</v>
      </c>
      <c r="F13" s="250">
        <f>SUM(F3:F12)</f>
        <v>124163</v>
      </c>
      <c r="G13" s="250">
        <f>SUM(G3:G12)</f>
        <v>687872.19</v>
      </c>
    </row>
    <row r="14" spans="1:9" x14ac:dyDescent="0.35">
      <c r="B14" s="27"/>
      <c r="C14" s="66"/>
      <c r="D14" s="62"/>
      <c r="E14" s="67"/>
      <c r="F14" s="242"/>
      <c r="G14" s="272"/>
    </row>
    <row r="15" spans="1:9" x14ac:dyDescent="0.35">
      <c r="B15" s="27"/>
      <c r="C15" s="66"/>
      <c r="D15" s="62"/>
      <c r="E15" s="67"/>
      <c r="F15" s="242"/>
      <c r="G15" s="272"/>
    </row>
    <row r="16" spans="1:9" x14ac:dyDescent="0.35">
      <c r="B16" s="27"/>
      <c r="C16" s="66"/>
      <c r="D16" s="62"/>
      <c r="E16" s="67"/>
      <c r="F16" s="242"/>
      <c r="G16" s="272"/>
    </row>
    <row r="17" spans="1:7" x14ac:dyDescent="0.35">
      <c r="B17" s="66"/>
      <c r="C17" s="66"/>
      <c r="D17" s="66"/>
      <c r="E17" s="67"/>
      <c r="F17" s="242"/>
      <c r="G17" s="272"/>
    </row>
    <row r="18" spans="1:7" x14ac:dyDescent="0.35">
      <c r="B18" s="196"/>
      <c r="C18" s="66"/>
      <c r="D18" s="197"/>
      <c r="E18" s="198"/>
      <c r="F18" s="201"/>
      <c r="G18" s="273"/>
    </row>
    <row r="19" spans="1:7" x14ac:dyDescent="0.35">
      <c r="A19" s="17"/>
      <c r="B19" s="27"/>
      <c r="C19" s="81"/>
      <c r="D19" s="27"/>
      <c r="E19" s="199"/>
      <c r="F19" s="243"/>
      <c r="G19" s="274"/>
    </row>
    <row r="20" spans="1:7" ht="15.75" customHeight="1" x14ac:dyDescent="0.35">
      <c r="A20" s="117"/>
      <c r="B20" s="117"/>
      <c r="C20" s="117"/>
      <c r="D20" s="117"/>
      <c r="E20" s="117"/>
      <c r="F20" s="117"/>
      <c r="G20" s="275"/>
    </row>
    <row r="21" spans="1:7" x14ac:dyDescent="0.35">
      <c r="A21" s="119"/>
      <c r="B21" s="200"/>
      <c r="C21" s="201"/>
      <c r="D21" s="202"/>
      <c r="E21" s="203"/>
      <c r="F21" s="244"/>
      <c r="G21" s="276"/>
    </row>
    <row r="22" spans="1:7" x14ac:dyDescent="0.35">
      <c r="A22" s="65"/>
      <c r="B22" s="65"/>
      <c r="C22" s="81"/>
      <c r="D22" s="65"/>
      <c r="E22" s="69"/>
      <c r="F22" s="245"/>
      <c r="G22" s="194"/>
    </row>
    <row r="23" spans="1:7" x14ac:dyDescent="0.35">
      <c r="A23" s="65"/>
      <c r="B23" s="65"/>
      <c r="C23" s="81"/>
      <c r="D23" s="82"/>
      <c r="E23" s="118"/>
      <c r="F23" s="246"/>
      <c r="G23" s="277"/>
    </row>
  </sheetData>
  <mergeCells count="1">
    <mergeCell ref="A1:D1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9"/>
  <sheetViews>
    <sheetView zoomScaleNormal="100" workbookViewId="0">
      <selection activeCell="G11" sqref="G11"/>
    </sheetView>
  </sheetViews>
  <sheetFormatPr defaultColWidth="9.1796875" defaultRowHeight="15.5" x14ac:dyDescent="0.35"/>
  <cols>
    <col min="1" max="1" width="6.54296875" style="27" customWidth="1"/>
    <col min="2" max="2" width="13.453125" style="27" customWidth="1"/>
    <col min="3" max="3" width="53.7265625" style="27" customWidth="1"/>
    <col min="4" max="4" width="16.1796875" style="26" hidden="1" customWidth="1"/>
    <col min="5" max="5" width="16.54296875" style="240" hidden="1" customWidth="1"/>
    <col min="6" max="6" width="16.1796875" style="29" customWidth="1"/>
    <col min="7" max="7" width="9.1796875" style="27"/>
    <col min="8" max="8" width="15.81640625" style="27" customWidth="1"/>
    <col min="9" max="9" width="16" style="27" customWidth="1"/>
    <col min="10" max="10" width="12.81640625" style="27" customWidth="1"/>
    <col min="11" max="16384" width="9.1796875" style="27"/>
  </cols>
  <sheetData>
    <row r="1" spans="1:10" ht="46.5" customHeight="1" thickBot="1" x14ac:dyDescent="0.4">
      <c r="A1" s="310" t="s">
        <v>413</v>
      </c>
      <c r="B1" s="311"/>
      <c r="C1" s="311"/>
      <c r="D1" s="152" t="s">
        <v>362</v>
      </c>
      <c r="E1" s="152" t="s">
        <v>407</v>
      </c>
      <c r="F1" s="152" t="s">
        <v>409</v>
      </c>
    </row>
    <row r="2" spans="1:10" ht="20.5" customHeight="1" x14ac:dyDescent="0.35">
      <c r="A2" s="40">
        <v>1</v>
      </c>
      <c r="B2" s="41">
        <v>2821019</v>
      </c>
      <c r="C2" s="42" t="s">
        <v>170</v>
      </c>
      <c r="D2" s="256">
        <v>35000</v>
      </c>
      <c r="E2" s="257">
        <v>0</v>
      </c>
      <c r="F2" s="256">
        <v>35000</v>
      </c>
      <c r="H2" s="258"/>
      <c r="I2" s="259"/>
      <c r="J2" s="259"/>
    </row>
    <row r="3" spans="1:10" ht="19.5" customHeight="1" x14ac:dyDescent="0.35">
      <c r="A3" s="6">
        <v>2</v>
      </c>
      <c r="B3" s="7">
        <v>2731103</v>
      </c>
      <c r="C3" s="33" t="s">
        <v>171</v>
      </c>
      <c r="D3" s="133">
        <v>5000</v>
      </c>
      <c r="E3" s="183">
        <v>0</v>
      </c>
      <c r="F3" s="133">
        <v>5000</v>
      </c>
      <c r="H3" s="258"/>
      <c r="I3" s="260"/>
      <c r="J3" s="259"/>
    </row>
    <row r="4" spans="1:10" ht="19" customHeight="1" x14ac:dyDescent="0.35">
      <c r="A4" s="21">
        <v>3</v>
      </c>
      <c r="B4" s="7">
        <v>2210108</v>
      </c>
      <c r="C4" s="32" t="s">
        <v>307</v>
      </c>
      <c r="D4" s="133">
        <v>600000</v>
      </c>
      <c r="E4" s="183">
        <v>292500</v>
      </c>
      <c r="F4" s="133">
        <v>700000</v>
      </c>
      <c r="H4" s="258"/>
      <c r="I4" s="259"/>
      <c r="J4" s="259"/>
    </row>
    <row r="5" spans="1:10" ht="19.5" customHeight="1" x14ac:dyDescent="0.35">
      <c r="A5" s="21">
        <v>4</v>
      </c>
      <c r="B5" s="7">
        <v>3113101</v>
      </c>
      <c r="C5" s="32" t="s">
        <v>466</v>
      </c>
      <c r="D5" s="133">
        <v>206772</v>
      </c>
      <c r="E5" s="183">
        <v>0</v>
      </c>
      <c r="F5" s="133">
        <v>206272</v>
      </c>
      <c r="H5" s="258"/>
      <c r="I5" s="259"/>
      <c r="J5" s="259"/>
    </row>
    <row r="6" spans="1:10" ht="19.5" customHeight="1" x14ac:dyDescent="0.35">
      <c r="A6" s="21">
        <v>5</v>
      </c>
      <c r="B6" s="7">
        <v>3112204</v>
      </c>
      <c r="C6" s="32" t="s">
        <v>465</v>
      </c>
      <c r="D6" s="133">
        <v>100000</v>
      </c>
      <c r="E6" s="183">
        <v>0</v>
      </c>
      <c r="F6" s="133">
        <v>100000</v>
      </c>
      <c r="H6" s="258"/>
      <c r="I6" s="259"/>
      <c r="J6" s="259"/>
    </row>
    <row r="7" spans="1:10" ht="19.5" customHeight="1" x14ac:dyDescent="0.35">
      <c r="A7" s="21">
        <v>6</v>
      </c>
      <c r="B7" s="7">
        <v>3111303</v>
      </c>
      <c r="C7" s="32" t="s">
        <v>438</v>
      </c>
      <c r="D7" s="133">
        <v>169228</v>
      </c>
      <c r="E7" s="183">
        <v>0</v>
      </c>
      <c r="F7" s="133">
        <v>169228</v>
      </c>
      <c r="H7" s="258"/>
      <c r="I7" s="259"/>
      <c r="J7" s="259"/>
    </row>
    <row r="8" spans="1:10" ht="19.5" customHeight="1" x14ac:dyDescent="0.35">
      <c r="A8" s="21">
        <v>7</v>
      </c>
      <c r="B8" s="7">
        <v>2210118</v>
      </c>
      <c r="C8" s="32" t="s">
        <v>392</v>
      </c>
      <c r="D8" s="133">
        <v>90000</v>
      </c>
      <c r="E8" s="183">
        <v>0</v>
      </c>
      <c r="F8" s="133">
        <v>90000</v>
      </c>
      <c r="H8" s="258"/>
      <c r="I8" s="259"/>
      <c r="J8" s="259"/>
    </row>
    <row r="9" spans="1:10" ht="19.5" customHeight="1" x14ac:dyDescent="0.35">
      <c r="A9" s="21">
        <v>8</v>
      </c>
      <c r="B9" s="7">
        <v>2821010</v>
      </c>
      <c r="C9" s="32" t="s">
        <v>393</v>
      </c>
      <c r="D9" s="133">
        <v>53007.25</v>
      </c>
      <c r="E9" s="183">
        <v>0</v>
      </c>
      <c r="F9" s="133">
        <v>53007.25</v>
      </c>
      <c r="H9" s="258"/>
      <c r="I9" s="259"/>
      <c r="J9" s="259"/>
    </row>
    <row r="10" spans="1:10" ht="17" customHeight="1" x14ac:dyDescent="0.35">
      <c r="A10" s="6">
        <v>9</v>
      </c>
      <c r="B10" s="7">
        <v>2211101</v>
      </c>
      <c r="C10" s="33" t="s">
        <v>51</v>
      </c>
      <c r="D10" s="133">
        <v>1500</v>
      </c>
      <c r="E10" s="183">
        <v>1150</v>
      </c>
      <c r="F10" s="133">
        <v>2000</v>
      </c>
      <c r="H10" s="261"/>
      <c r="I10" s="261"/>
      <c r="J10" s="259"/>
    </row>
    <row r="11" spans="1:10" ht="24" customHeight="1" thickBot="1" x14ac:dyDescent="0.4">
      <c r="A11" s="34"/>
      <c r="B11" s="25" t="s">
        <v>3</v>
      </c>
      <c r="C11" s="35" t="s">
        <v>3</v>
      </c>
      <c r="D11" s="140">
        <f>SUM(D2:D10)</f>
        <v>1260507.25</v>
      </c>
      <c r="E11" s="251">
        <f>SUM(E2:E10)</f>
        <v>293650</v>
      </c>
      <c r="F11" s="140">
        <f>SUM(F2:F10)</f>
        <v>1360507.25</v>
      </c>
      <c r="H11" s="261"/>
      <c r="I11" s="261"/>
      <c r="J11" s="259"/>
    </row>
    <row r="12" spans="1:10" x14ac:dyDescent="0.35">
      <c r="C12" s="31"/>
      <c r="D12" s="69"/>
      <c r="E12" s="245"/>
      <c r="F12" s="194"/>
      <c r="H12" s="260"/>
      <c r="I12" s="260"/>
      <c r="J12" s="259"/>
    </row>
    <row r="13" spans="1:10" ht="16" thickBot="1" x14ac:dyDescent="0.4">
      <c r="C13" s="31"/>
      <c r="D13" s="262"/>
      <c r="E13" s="245"/>
      <c r="F13" s="287"/>
      <c r="H13" s="259"/>
      <c r="I13" s="259"/>
      <c r="J13" s="259"/>
    </row>
    <row r="14" spans="1:10" ht="49.5" customHeight="1" thickBot="1" x14ac:dyDescent="0.4">
      <c r="A14" s="149" t="s">
        <v>458</v>
      </c>
      <c r="B14" s="150"/>
      <c r="C14" s="151"/>
      <c r="D14" s="152" t="s">
        <v>362</v>
      </c>
      <c r="E14" s="263" t="s">
        <v>407</v>
      </c>
      <c r="F14" s="152" t="s">
        <v>409</v>
      </c>
      <c r="H14" s="259"/>
      <c r="I14" s="261"/>
      <c r="J14" s="259"/>
    </row>
    <row r="15" spans="1:10" ht="31.5" customHeight="1" x14ac:dyDescent="0.35">
      <c r="A15" s="40">
        <v>1</v>
      </c>
      <c r="B15" s="41">
        <v>2821019</v>
      </c>
      <c r="C15" s="42" t="s">
        <v>170</v>
      </c>
      <c r="D15" s="264">
        <v>10000</v>
      </c>
      <c r="E15" s="265">
        <v>0</v>
      </c>
      <c r="F15" s="265">
        <v>5000</v>
      </c>
      <c r="H15" s="258"/>
      <c r="I15" s="261"/>
      <c r="J15" s="259"/>
    </row>
    <row r="16" spans="1:10" ht="22.5" customHeight="1" x14ac:dyDescent="0.35">
      <c r="A16" s="6">
        <v>2</v>
      </c>
      <c r="B16" s="7">
        <v>2731103</v>
      </c>
      <c r="C16" s="33" t="s">
        <v>171</v>
      </c>
      <c r="D16" s="43">
        <v>5000</v>
      </c>
      <c r="E16" s="19">
        <v>0</v>
      </c>
      <c r="F16" s="19">
        <v>5000</v>
      </c>
      <c r="H16" s="266"/>
      <c r="I16" s="267"/>
      <c r="J16" s="259"/>
    </row>
    <row r="17" spans="1:6" ht="27" customHeight="1" x14ac:dyDescent="0.35">
      <c r="A17" s="21">
        <v>3</v>
      </c>
      <c r="B17" s="7">
        <v>2210108</v>
      </c>
      <c r="C17" s="32" t="s">
        <v>307</v>
      </c>
      <c r="D17" s="43">
        <v>184500</v>
      </c>
      <c r="E17" s="19">
        <v>0</v>
      </c>
      <c r="F17" s="19">
        <v>89000</v>
      </c>
    </row>
    <row r="18" spans="1:6" ht="30.75" customHeight="1" x14ac:dyDescent="0.35">
      <c r="A18" s="6">
        <v>4</v>
      </c>
      <c r="B18" s="7">
        <v>2211101</v>
      </c>
      <c r="C18" s="33" t="s">
        <v>51</v>
      </c>
      <c r="D18" s="43">
        <v>500</v>
      </c>
      <c r="E18" s="19">
        <v>200</v>
      </c>
      <c r="F18" s="19">
        <v>1000</v>
      </c>
    </row>
    <row r="19" spans="1:6" ht="24.75" customHeight="1" thickBot="1" x14ac:dyDescent="0.4">
      <c r="A19" s="34"/>
      <c r="B19" s="25" t="s">
        <v>3</v>
      </c>
      <c r="C19" s="25" t="s">
        <v>3</v>
      </c>
      <c r="D19" s="44">
        <f>SUM(D15:D18)</f>
        <v>200000</v>
      </c>
      <c r="E19" s="110">
        <f>SUM(E15:E18)</f>
        <v>200</v>
      </c>
      <c r="F19" s="110">
        <f>SUM(F15:F18)</f>
        <v>100000</v>
      </c>
    </row>
  </sheetData>
  <mergeCells count="1">
    <mergeCell ref="A1:C1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9"/>
  <sheetViews>
    <sheetView topLeftCell="A81" zoomScaleNormal="100" workbookViewId="0">
      <selection activeCell="D70" sqref="D70"/>
    </sheetView>
  </sheetViews>
  <sheetFormatPr defaultColWidth="9.1796875" defaultRowHeight="15.5" x14ac:dyDescent="0.35"/>
  <cols>
    <col min="1" max="1" width="4.1796875" style="80" customWidth="1"/>
    <col min="2" max="2" width="10.54296875" style="80" customWidth="1"/>
    <col min="3" max="3" width="47.1796875" style="27" customWidth="1"/>
    <col min="4" max="4" width="16.90625" style="27" customWidth="1"/>
    <col min="5" max="5" width="15.90625" style="26" hidden="1" customWidth="1"/>
    <col min="6" max="6" width="9.7265625" style="26" hidden="1" customWidth="1"/>
    <col min="7" max="7" width="15.90625" style="240" customWidth="1"/>
    <col min="8" max="8" width="11.54296875" style="27" bestFit="1" customWidth="1"/>
    <col min="9" max="16384" width="9.1796875" style="27"/>
  </cols>
  <sheetData>
    <row r="1" spans="1:7" ht="16" thickBot="1" x14ac:dyDescent="0.4">
      <c r="A1" s="321" t="s">
        <v>204</v>
      </c>
      <c r="B1" s="306"/>
      <c r="C1" s="306"/>
      <c r="D1" s="306"/>
      <c r="E1" s="306"/>
      <c r="F1" s="306"/>
      <c r="G1" s="306"/>
    </row>
    <row r="2" spans="1:7" ht="60.5" thickBot="1" x14ac:dyDescent="0.4">
      <c r="A2" s="123" t="s">
        <v>227</v>
      </c>
      <c r="B2" s="170" t="s">
        <v>0</v>
      </c>
      <c r="C2" s="128" t="s">
        <v>91</v>
      </c>
      <c r="D2" s="129" t="s">
        <v>293</v>
      </c>
      <c r="E2" s="130" t="s">
        <v>362</v>
      </c>
      <c r="F2" s="130" t="s">
        <v>363</v>
      </c>
      <c r="G2" s="130" t="s">
        <v>409</v>
      </c>
    </row>
    <row r="3" spans="1:7" x14ac:dyDescent="0.35">
      <c r="A3" s="124"/>
      <c r="B3" s="171"/>
      <c r="C3" s="63" t="s">
        <v>88</v>
      </c>
      <c r="D3" s="131"/>
      <c r="E3" s="132" t="s">
        <v>84</v>
      </c>
      <c r="F3" s="132"/>
      <c r="G3" s="281" t="s">
        <v>84</v>
      </c>
    </row>
    <row r="4" spans="1:7" ht="30" customHeight="1" x14ac:dyDescent="0.35">
      <c r="A4" s="125">
        <v>1</v>
      </c>
      <c r="B4" s="175">
        <v>2210505</v>
      </c>
      <c r="C4" s="58" t="s">
        <v>425</v>
      </c>
      <c r="D4" s="10" t="s">
        <v>310</v>
      </c>
      <c r="E4" s="133">
        <v>0</v>
      </c>
      <c r="F4" s="133">
        <v>0</v>
      </c>
      <c r="G4" s="183">
        <v>3000</v>
      </c>
    </row>
    <row r="5" spans="1:7" ht="16.5" customHeight="1" x14ac:dyDescent="0.35">
      <c r="A5" s="125"/>
      <c r="B5" s="121"/>
      <c r="C5" s="38"/>
      <c r="D5" s="72"/>
      <c r="E5" s="133"/>
      <c r="F5" s="133"/>
      <c r="G5" s="237"/>
    </row>
    <row r="6" spans="1:7" ht="16.5" customHeight="1" x14ac:dyDescent="0.35">
      <c r="A6" s="313">
        <v>2</v>
      </c>
      <c r="B6" s="121">
        <v>2210708</v>
      </c>
      <c r="C6" s="322" t="s">
        <v>436</v>
      </c>
      <c r="D6" s="38" t="s">
        <v>294</v>
      </c>
      <c r="E6" s="133">
        <v>1000</v>
      </c>
      <c r="F6" s="133">
        <v>0</v>
      </c>
      <c r="G6" s="183">
        <v>1000</v>
      </c>
    </row>
    <row r="7" spans="1:7" ht="16.5" customHeight="1" x14ac:dyDescent="0.35">
      <c r="A7" s="313"/>
      <c r="B7" s="175">
        <v>2210505</v>
      </c>
      <c r="C7" s="322"/>
      <c r="D7" s="10" t="s">
        <v>310</v>
      </c>
      <c r="E7" s="133">
        <v>1000</v>
      </c>
      <c r="F7" s="133">
        <v>0</v>
      </c>
      <c r="G7" s="183">
        <v>1000</v>
      </c>
    </row>
    <row r="8" spans="1:7" ht="22.5" customHeight="1" x14ac:dyDescent="0.35">
      <c r="A8" s="313"/>
      <c r="B8" s="172">
        <v>2210116</v>
      </c>
      <c r="C8" s="322"/>
      <c r="D8" s="113" t="s">
        <v>373</v>
      </c>
      <c r="E8" s="133">
        <v>2000</v>
      </c>
      <c r="F8" s="133"/>
      <c r="G8" s="183">
        <v>2500</v>
      </c>
    </row>
    <row r="9" spans="1:7" x14ac:dyDescent="0.35">
      <c r="A9" s="313"/>
      <c r="B9" s="173">
        <v>2731101</v>
      </c>
      <c r="C9" s="322"/>
      <c r="D9" s="71" t="s">
        <v>272</v>
      </c>
      <c r="E9" s="133">
        <v>1500</v>
      </c>
      <c r="F9" s="133">
        <v>0</v>
      </c>
      <c r="G9" s="183">
        <v>1500</v>
      </c>
    </row>
    <row r="10" spans="1:7" ht="16.5" hidden="1" customHeight="1" x14ac:dyDescent="0.35">
      <c r="A10" s="125"/>
      <c r="B10" s="173"/>
      <c r="C10" s="71"/>
      <c r="D10" s="72"/>
      <c r="E10" s="133"/>
      <c r="F10" s="133"/>
      <c r="G10" s="237"/>
    </row>
    <row r="11" spans="1:7" ht="31" hidden="1" x14ac:dyDescent="0.35">
      <c r="A11" s="126">
        <v>3</v>
      </c>
      <c r="B11" s="121">
        <v>2210510</v>
      </c>
      <c r="C11" s="122" t="s">
        <v>273</v>
      </c>
      <c r="D11" s="38" t="s">
        <v>181</v>
      </c>
      <c r="E11" s="133">
        <v>3000</v>
      </c>
      <c r="F11" s="133">
        <v>0</v>
      </c>
      <c r="G11" s="183">
        <v>0</v>
      </c>
    </row>
    <row r="12" spans="1:7" ht="16.5" hidden="1" customHeight="1" x14ac:dyDescent="0.35">
      <c r="A12" s="125"/>
      <c r="B12" s="174"/>
      <c r="C12" s="120"/>
      <c r="D12" s="72"/>
      <c r="E12" s="133"/>
      <c r="F12" s="133"/>
      <c r="G12" s="183"/>
    </row>
    <row r="13" spans="1:7" ht="24" hidden="1" customHeight="1" x14ac:dyDescent="0.35">
      <c r="A13" s="161">
        <v>4</v>
      </c>
      <c r="B13" s="121">
        <v>2210511</v>
      </c>
      <c r="C13" s="160" t="s">
        <v>328</v>
      </c>
      <c r="D13" s="38" t="s">
        <v>87</v>
      </c>
      <c r="E13" s="133">
        <v>500</v>
      </c>
      <c r="F13" s="133">
        <v>0</v>
      </c>
      <c r="G13" s="183">
        <v>0</v>
      </c>
    </row>
    <row r="14" spans="1:7" ht="16.5" hidden="1" customHeight="1" x14ac:dyDescent="0.35">
      <c r="A14" s="125"/>
      <c r="B14" s="174"/>
      <c r="C14" s="120"/>
      <c r="D14" s="72"/>
      <c r="E14" s="133"/>
      <c r="F14" s="133"/>
      <c r="G14" s="183"/>
    </row>
    <row r="15" spans="1:7" ht="28.5" hidden="1" customHeight="1" x14ac:dyDescent="0.35">
      <c r="A15" s="125">
        <v>5</v>
      </c>
      <c r="B15" s="121">
        <v>2210505</v>
      </c>
      <c r="C15" s="73" t="s">
        <v>329</v>
      </c>
      <c r="D15" s="38" t="s">
        <v>292</v>
      </c>
      <c r="E15" s="133">
        <v>3000</v>
      </c>
      <c r="F15" s="133">
        <v>0</v>
      </c>
      <c r="G15" s="183">
        <v>0</v>
      </c>
    </row>
    <row r="16" spans="1:7" ht="16.5" hidden="1" customHeight="1" x14ac:dyDescent="0.35">
      <c r="A16" s="125"/>
      <c r="B16" s="121"/>
      <c r="C16" s="38"/>
      <c r="D16" s="72"/>
      <c r="E16" s="133"/>
      <c r="F16" s="133"/>
      <c r="G16" s="183"/>
    </row>
    <row r="17" spans="1:7" ht="16.5" hidden="1" customHeight="1" x14ac:dyDescent="0.35">
      <c r="A17" s="313">
        <v>6</v>
      </c>
      <c r="B17" s="121">
        <v>2210201</v>
      </c>
      <c r="C17" s="312" t="s">
        <v>330</v>
      </c>
      <c r="D17" s="38" t="s">
        <v>86</v>
      </c>
      <c r="E17" s="133">
        <v>3000</v>
      </c>
      <c r="F17" s="133">
        <v>0</v>
      </c>
      <c r="G17" s="183">
        <v>0</v>
      </c>
    </row>
    <row r="18" spans="1:7" ht="16.5" hidden="1" customHeight="1" x14ac:dyDescent="0.35">
      <c r="A18" s="313"/>
      <c r="B18" s="174">
        <v>2210203</v>
      </c>
      <c r="C18" s="312"/>
      <c r="D18" s="73" t="s">
        <v>295</v>
      </c>
      <c r="E18" s="133">
        <v>500</v>
      </c>
      <c r="F18" s="133">
        <v>0</v>
      </c>
      <c r="G18" s="183">
        <v>0</v>
      </c>
    </row>
    <row r="19" spans="1:7" ht="31" hidden="1" x14ac:dyDescent="0.35">
      <c r="A19" s="313"/>
      <c r="B19" s="121">
        <v>2210101</v>
      </c>
      <c r="C19" s="312"/>
      <c r="D19" s="73" t="s">
        <v>85</v>
      </c>
      <c r="E19" s="134">
        <v>1000</v>
      </c>
      <c r="F19" s="134">
        <v>0</v>
      </c>
      <c r="G19" s="169">
        <v>0</v>
      </c>
    </row>
    <row r="20" spans="1:7" hidden="1" x14ac:dyDescent="0.35">
      <c r="A20" s="126"/>
      <c r="B20" s="121"/>
      <c r="C20" s="120"/>
      <c r="D20" s="73"/>
      <c r="E20" s="134"/>
      <c r="F20" s="134"/>
      <c r="G20" s="169"/>
    </row>
    <row r="21" spans="1:7" ht="16.5" hidden="1" customHeight="1" x14ac:dyDescent="0.35">
      <c r="A21" s="313">
        <v>7</v>
      </c>
      <c r="B21" s="121">
        <v>2210511</v>
      </c>
      <c r="C21" s="312" t="s">
        <v>331</v>
      </c>
      <c r="D21" s="38" t="s">
        <v>87</v>
      </c>
      <c r="E21" s="133">
        <v>1000</v>
      </c>
      <c r="F21" s="133">
        <v>0</v>
      </c>
      <c r="G21" s="183">
        <v>0</v>
      </c>
    </row>
    <row r="22" spans="1:7" ht="16.5" hidden="1" customHeight="1" x14ac:dyDescent="0.35">
      <c r="A22" s="313"/>
      <c r="B22" s="121">
        <v>2210904</v>
      </c>
      <c r="C22" s="312"/>
      <c r="D22" s="38" t="s">
        <v>322</v>
      </c>
      <c r="E22" s="133">
        <v>1000</v>
      </c>
      <c r="F22" s="133">
        <v>0</v>
      </c>
      <c r="G22" s="183">
        <v>0</v>
      </c>
    </row>
    <row r="23" spans="1:7" ht="16.5" hidden="1" customHeight="1" x14ac:dyDescent="0.35">
      <c r="A23" s="313"/>
      <c r="B23" s="174">
        <v>2210708</v>
      </c>
      <c r="C23" s="312"/>
      <c r="D23" s="73" t="s">
        <v>192</v>
      </c>
      <c r="E23" s="133">
        <v>1500</v>
      </c>
      <c r="F23" s="133">
        <v>0</v>
      </c>
      <c r="G23" s="183">
        <v>0</v>
      </c>
    </row>
    <row r="24" spans="1:7" ht="31" hidden="1" x14ac:dyDescent="0.35">
      <c r="A24" s="313"/>
      <c r="B24" s="121">
        <v>2210101</v>
      </c>
      <c r="C24" s="312"/>
      <c r="D24" s="73" t="s">
        <v>85</v>
      </c>
      <c r="E24" s="134">
        <v>500</v>
      </c>
      <c r="F24" s="134">
        <v>0</v>
      </c>
      <c r="G24" s="169">
        <v>0</v>
      </c>
    </row>
    <row r="25" spans="1:7" hidden="1" x14ac:dyDescent="0.35">
      <c r="A25" s="126"/>
      <c r="B25" s="121"/>
      <c r="C25" s="120"/>
      <c r="D25" s="20"/>
      <c r="E25" s="134"/>
      <c r="F25" s="134"/>
      <c r="G25" s="169"/>
    </row>
    <row r="26" spans="1:7" hidden="1" x14ac:dyDescent="0.35">
      <c r="A26" s="126">
        <v>8</v>
      </c>
      <c r="B26" s="121">
        <v>2210511</v>
      </c>
      <c r="C26" s="120" t="s">
        <v>332</v>
      </c>
      <c r="D26" s="20" t="s">
        <v>87</v>
      </c>
      <c r="E26" s="134">
        <v>0</v>
      </c>
      <c r="F26" s="134">
        <v>0</v>
      </c>
      <c r="G26" s="169">
        <v>0</v>
      </c>
    </row>
    <row r="27" spans="1:7" hidden="1" x14ac:dyDescent="0.35">
      <c r="A27" s="126"/>
      <c r="B27" s="121"/>
      <c r="C27" s="120"/>
      <c r="D27" s="20"/>
      <c r="E27" s="134"/>
      <c r="F27" s="134"/>
      <c r="G27" s="169"/>
    </row>
    <row r="28" spans="1:7" hidden="1" x14ac:dyDescent="0.35">
      <c r="A28" s="126">
        <v>9</v>
      </c>
      <c r="B28" s="121">
        <v>2210511</v>
      </c>
      <c r="C28" s="120" t="s">
        <v>333</v>
      </c>
      <c r="D28" s="20" t="s">
        <v>87</v>
      </c>
      <c r="E28" s="134">
        <v>1000</v>
      </c>
      <c r="F28" s="134">
        <v>0</v>
      </c>
      <c r="G28" s="169">
        <v>0</v>
      </c>
    </row>
    <row r="29" spans="1:7" hidden="1" x14ac:dyDescent="0.35">
      <c r="A29" s="126"/>
      <c r="B29" s="121"/>
      <c r="C29" s="120"/>
      <c r="D29" s="20"/>
      <c r="E29" s="134"/>
      <c r="F29" s="134"/>
      <c r="G29" s="169"/>
    </row>
    <row r="30" spans="1:7" s="17" customFormat="1" hidden="1" x14ac:dyDescent="0.35">
      <c r="A30" s="319">
        <v>10</v>
      </c>
      <c r="B30" s="175">
        <v>2210505</v>
      </c>
      <c r="C30" s="317" t="s">
        <v>334</v>
      </c>
      <c r="D30" s="10" t="s">
        <v>310</v>
      </c>
      <c r="E30" s="169">
        <v>1000</v>
      </c>
      <c r="F30" s="169">
        <v>0</v>
      </c>
      <c r="G30" s="169">
        <v>0</v>
      </c>
    </row>
    <row r="31" spans="1:7" s="17" customFormat="1" ht="31" hidden="1" x14ac:dyDescent="0.35">
      <c r="A31" s="320"/>
      <c r="B31" s="175">
        <v>2210502</v>
      </c>
      <c r="C31" s="318"/>
      <c r="D31" s="155" t="s">
        <v>338</v>
      </c>
      <c r="E31" s="169">
        <v>1500</v>
      </c>
      <c r="F31" s="169">
        <v>0</v>
      </c>
      <c r="G31" s="169">
        <v>0</v>
      </c>
    </row>
    <row r="32" spans="1:7" hidden="1" x14ac:dyDescent="0.35">
      <c r="A32" s="126"/>
      <c r="B32" s="121"/>
      <c r="C32" s="120"/>
      <c r="D32" s="20"/>
      <c r="E32" s="134"/>
      <c r="F32" s="134"/>
      <c r="G32" s="169"/>
    </row>
    <row r="33" spans="1:9" ht="31" hidden="1" x14ac:dyDescent="0.35">
      <c r="A33" s="126">
        <v>11</v>
      </c>
      <c r="B33" s="121">
        <v>2210511</v>
      </c>
      <c r="C33" s="122" t="s">
        <v>335</v>
      </c>
      <c r="D33" s="20" t="s">
        <v>87</v>
      </c>
      <c r="E33" s="134">
        <v>1000</v>
      </c>
      <c r="F33" s="134">
        <v>0</v>
      </c>
      <c r="G33" s="169">
        <v>0</v>
      </c>
    </row>
    <row r="34" spans="1:9" x14ac:dyDescent="0.35">
      <c r="A34" s="126"/>
      <c r="B34" s="121"/>
      <c r="C34" s="120"/>
      <c r="D34" s="20"/>
      <c r="E34" s="134"/>
      <c r="F34" s="134"/>
      <c r="G34" s="238"/>
    </row>
    <row r="35" spans="1:9" x14ac:dyDescent="0.35">
      <c r="A35" s="126">
        <v>3</v>
      </c>
      <c r="B35" s="121">
        <v>2210701</v>
      </c>
      <c r="C35" s="120" t="s">
        <v>426</v>
      </c>
      <c r="D35" s="20" t="s">
        <v>274</v>
      </c>
      <c r="E35" s="134">
        <v>0</v>
      </c>
      <c r="F35" s="134">
        <v>0</v>
      </c>
      <c r="G35" s="169">
        <v>3845</v>
      </c>
    </row>
    <row r="36" spans="1:9" x14ac:dyDescent="0.35">
      <c r="A36" s="126"/>
      <c r="B36" s="121"/>
      <c r="C36" s="120"/>
      <c r="D36" s="20"/>
      <c r="E36" s="134"/>
      <c r="F36" s="134"/>
      <c r="G36" s="238"/>
    </row>
    <row r="37" spans="1:9" s="62" customFormat="1" ht="15" x14ac:dyDescent="0.3">
      <c r="A37" s="162"/>
      <c r="B37" s="171"/>
      <c r="C37" s="163" t="s">
        <v>3</v>
      </c>
      <c r="D37" s="164"/>
      <c r="E37" s="165">
        <f>SUM(E4:E36)</f>
        <v>25000</v>
      </c>
      <c r="F37" s="165">
        <f>SUM(F4:F36)</f>
        <v>0</v>
      </c>
      <c r="G37" s="280">
        <f>SUM(G4:G36)</f>
        <v>12845</v>
      </c>
    </row>
    <row r="38" spans="1:9" x14ac:dyDescent="0.35">
      <c r="A38" s="125"/>
      <c r="B38" s="171"/>
      <c r="C38" s="63" t="s">
        <v>90</v>
      </c>
      <c r="D38" s="70"/>
      <c r="E38" s="133"/>
      <c r="F38" s="133"/>
      <c r="G38" s="237"/>
    </row>
    <row r="39" spans="1:9" x14ac:dyDescent="0.35">
      <c r="A39" s="125">
        <v>1</v>
      </c>
      <c r="B39" s="121">
        <v>2210511</v>
      </c>
      <c r="C39" s="120" t="s">
        <v>364</v>
      </c>
      <c r="D39" s="38" t="s">
        <v>228</v>
      </c>
      <c r="E39" s="133">
        <v>5000</v>
      </c>
      <c r="F39" s="133">
        <v>0</v>
      </c>
      <c r="G39" s="183">
        <v>1000</v>
      </c>
    </row>
    <row r="40" spans="1:9" x14ac:dyDescent="0.35">
      <c r="A40" s="125"/>
      <c r="B40" s="176"/>
      <c r="C40" s="73"/>
      <c r="D40" s="70"/>
      <c r="E40" s="133"/>
      <c r="F40" s="133"/>
      <c r="G40" s="183"/>
    </row>
    <row r="41" spans="1:9" x14ac:dyDescent="0.35">
      <c r="A41" s="166">
        <v>2</v>
      </c>
      <c r="B41" s="121">
        <v>2210511</v>
      </c>
      <c r="C41" s="167" t="s">
        <v>336</v>
      </c>
      <c r="D41" s="38" t="s">
        <v>228</v>
      </c>
      <c r="E41" s="133">
        <v>2000</v>
      </c>
      <c r="F41" s="133">
        <v>0</v>
      </c>
      <c r="G41" s="183">
        <v>1000</v>
      </c>
    </row>
    <row r="42" spans="1:9" x14ac:dyDescent="0.35">
      <c r="A42" s="125"/>
      <c r="B42" s="176"/>
      <c r="C42" s="73"/>
      <c r="D42" s="70"/>
      <c r="E42" s="133"/>
      <c r="F42" s="133"/>
      <c r="G42" s="237"/>
      <c r="I42" s="168"/>
    </row>
    <row r="43" spans="1:9" x14ac:dyDescent="0.35">
      <c r="A43" s="125">
        <v>3</v>
      </c>
      <c r="B43" s="121">
        <v>2210511</v>
      </c>
      <c r="C43" s="120" t="s">
        <v>229</v>
      </c>
      <c r="D43" s="38" t="s">
        <v>228</v>
      </c>
      <c r="E43" s="133">
        <v>3000</v>
      </c>
      <c r="F43" s="133">
        <v>0</v>
      </c>
      <c r="G43" s="183">
        <v>2000</v>
      </c>
    </row>
    <row r="44" spans="1:9" x14ac:dyDescent="0.35">
      <c r="A44" s="125"/>
      <c r="B44" s="176"/>
      <c r="C44" s="73"/>
      <c r="D44" s="70"/>
      <c r="E44" s="133"/>
      <c r="F44" s="133"/>
      <c r="G44" s="237"/>
    </row>
    <row r="45" spans="1:9" ht="31" x14ac:dyDescent="0.35">
      <c r="A45" s="125">
        <v>4</v>
      </c>
      <c r="B45" s="121">
        <v>2210511</v>
      </c>
      <c r="C45" s="122" t="s">
        <v>337</v>
      </c>
      <c r="D45" s="38" t="s">
        <v>228</v>
      </c>
      <c r="E45" s="133">
        <v>3000</v>
      </c>
      <c r="F45" s="133">
        <v>0</v>
      </c>
      <c r="G45" s="183">
        <v>3000</v>
      </c>
    </row>
    <row r="46" spans="1:9" x14ac:dyDescent="0.35">
      <c r="A46" s="125"/>
      <c r="B46" s="176"/>
      <c r="C46" s="73"/>
      <c r="D46" s="70"/>
      <c r="E46" s="133"/>
      <c r="F46" s="133"/>
      <c r="G46" s="237"/>
    </row>
    <row r="47" spans="1:9" x14ac:dyDescent="0.35">
      <c r="A47" s="125">
        <v>5</v>
      </c>
      <c r="B47" s="121">
        <v>2210511</v>
      </c>
      <c r="C47" s="22" t="s">
        <v>230</v>
      </c>
      <c r="D47" s="38" t="s">
        <v>228</v>
      </c>
      <c r="E47" s="133">
        <v>1000</v>
      </c>
      <c r="F47" s="133">
        <v>0</v>
      </c>
      <c r="G47" s="183">
        <v>1000</v>
      </c>
    </row>
    <row r="48" spans="1:9" x14ac:dyDescent="0.35">
      <c r="A48" s="125"/>
      <c r="B48" s="176"/>
      <c r="C48" s="73"/>
      <c r="D48" s="70"/>
      <c r="E48" s="133"/>
      <c r="F48" s="133"/>
      <c r="G48" s="237"/>
    </row>
    <row r="49" spans="1:7" ht="31" x14ac:dyDescent="0.35">
      <c r="A49" s="125">
        <v>6</v>
      </c>
      <c r="B49" s="175">
        <v>2210511</v>
      </c>
      <c r="C49" s="56" t="s">
        <v>231</v>
      </c>
      <c r="D49" s="38" t="s">
        <v>228</v>
      </c>
      <c r="E49" s="133">
        <v>5000</v>
      </c>
      <c r="F49" s="133">
        <v>0</v>
      </c>
      <c r="G49" s="183">
        <v>1000</v>
      </c>
    </row>
    <row r="50" spans="1:7" x14ac:dyDescent="0.35">
      <c r="A50" s="124"/>
      <c r="B50" s="175"/>
      <c r="C50" s="20"/>
      <c r="D50" s="22"/>
      <c r="E50" s="133"/>
      <c r="F50" s="133"/>
      <c r="G50" s="237"/>
    </row>
    <row r="51" spans="1:7" ht="31" x14ac:dyDescent="0.35">
      <c r="A51" s="124">
        <v>7</v>
      </c>
      <c r="B51" s="175">
        <v>2210511</v>
      </c>
      <c r="C51" s="56" t="s">
        <v>365</v>
      </c>
      <c r="D51" s="38" t="s">
        <v>228</v>
      </c>
      <c r="E51" s="133">
        <v>3000</v>
      </c>
      <c r="F51" s="133">
        <v>0</v>
      </c>
      <c r="G51" s="183">
        <v>1000</v>
      </c>
    </row>
    <row r="52" spans="1:7" x14ac:dyDescent="0.35">
      <c r="A52" s="125"/>
      <c r="B52" s="176"/>
      <c r="C52" s="22"/>
      <c r="D52" s="70"/>
      <c r="E52" s="133"/>
      <c r="F52" s="133"/>
      <c r="G52" s="237"/>
    </row>
    <row r="53" spans="1:7" ht="31" x14ac:dyDescent="0.35">
      <c r="A53" s="125">
        <v>8</v>
      </c>
      <c r="B53" s="175">
        <v>2210511</v>
      </c>
      <c r="C53" s="56" t="s">
        <v>366</v>
      </c>
      <c r="D53" s="38" t="s">
        <v>228</v>
      </c>
      <c r="E53" s="133">
        <v>3000</v>
      </c>
      <c r="F53" s="133">
        <v>0</v>
      </c>
      <c r="G53" s="183">
        <v>1000</v>
      </c>
    </row>
    <row r="54" spans="1:7" x14ac:dyDescent="0.35">
      <c r="A54" s="125"/>
      <c r="B54" s="176"/>
      <c r="C54" s="22"/>
      <c r="D54" s="70"/>
      <c r="E54" s="133"/>
      <c r="F54" s="133"/>
      <c r="G54" s="237"/>
    </row>
    <row r="55" spans="1:7" ht="31" x14ac:dyDescent="0.35">
      <c r="A55" s="125">
        <v>9</v>
      </c>
      <c r="B55" s="175">
        <v>2210511</v>
      </c>
      <c r="C55" s="56" t="s">
        <v>421</v>
      </c>
      <c r="D55" s="38" t="s">
        <v>228</v>
      </c>
      <c r="E55" s="133">
        <v>1500</v>
      </c>
      <c r="F55" s="133">
        <v>0</v>
      </c>
      <c r="G55" s="183">
        <v>1000</v>
      </c>
    </row>
    <row r="56" spans="1:7" hidden="1" x14ac:dyDescent="0.35">
      <c r="A56" s="125"/>
      <c r="B56" s="175"/>
      <c r="C56" s="20"/>
      <c r="D56" s="22"/>
      <c r="E56" s="133"/>
      <c r="F56" s="133"/>
      <c r="G56" s="237"/>
    </row>
    <row r="57" spans="1:7" hidden="1" x14ac:dyDescent="0.35">
      <c r="A57" s="125">
        <v>10</v>
      </c>
      <c r="B57" s="175">
        <v>2210511</v>
      </c>
      <c r="C57" s="22" t="s">
        <v>339</v>
      </c>
      <c r="D57" s="38" t="s">
        <v>228</v>
      </c>
      <c r="E57" s="133">
        <v>1500</v>
      </c>
      <c r="F57" s="133">
        <v>0</v>
      </c>
      <c r="G57" s="183">
        <v>0</v>
      </c>
    </row>
    <row r="58" spans="1:7" x14ac:dyDescent="0.35">
      <c r="A58" s="125"/>
      <c r="B58" s="175"/>
      <c r="C58" s="22"/>
      <c r="D58" s="38"/>
      <c r="E58" s="133"/>
      <c r="F58" s="133"/>
      <c r="G58" s="237"/>
    </row>
    <row r="59" spans="1:7" x14ac:dyDescent="0.35">
      <c r="A59" s="125">
        <v>11</v>
      </c>
      <c r="B59" s="175">
        <v>2210511</v>
      </c>
      <c r="C59" s="22" t="s">
        <v>287</v>
      </c>
      <c r="D59" s="38" t="s">
        <v>228</v>
      </c>
      <c r="E59" s="133">
        <v>0</v>
      </c>
      <c r="F59" s="133"/>
      <c r="G59" s="183">
        <v>1000</v>
      </c>
    </row>
    <row r="60" spans="1:7" x14ac:dyDescent="0.35">
      <c r="A60" s="125"/>
      <c r="B60" s="175"/>
      <c r="C60" s="22"/>
      <c r="D60" s="38"/>
      <c r="E60" s="133"/>
      <c r="F60" s="133"/>
      <c r="G60" s="183"/>
    </row>
    <row r="61" spans="1:7" x14ac:dyDescent="0.35">
      <c r="A61" s="125">
        <v>12</v>
      </c>
      <c r="B61" s="175">
        <v>2210511</v>
      </c>
      <c r="C61" s="22" t="s">
        <v>422</v>
      </c>
      <c r="D61" s="38" t="s">
        <v>228</v>
      </c>
      <c r="E61" s="133">
        <v>0</v>
      </c>
      <c r="F61" s="133"/>
      <c r="G61" s="183">
        <v>1000</v>
      </c>
    </row>
    <row r="62" spans="1:7" x14ac:dyDescent="0.35">
      <c r="A62" s="125"/>
      <c r="B62" s="175"/>
      <c r="C62" s="22"/>
      <c r="D62" s="38"/>
      <c r="E62" s="133"/>
      <c r="F62" s="133"/>
      <c r="G62" s="183"/>
    </row>
    <row r="63" spans="1:7" x14ac:dyDescent="0.35">
      <c r="A63" s="125">
        <v>13</v>
      </c>
      <c r="B63" s="175">
        <v>2210511</v>
      </c>
      <c r="C63" s="22" t="s">
        <v>423</v>
      </c>
      <c r="D63" s="38" t="s">
        <v>228</v>
      </c>
      <c r="E63" s="133">
        <v>0</v>
      </c>
      <c r="F63" s="133"/>
      <c r="G63" s="183">
        <v>222</v>
      </c>
    </row>
    <row r="64" spans="1:7" x14ac:dyDescent="0.35">
      <c r="A64" s="125"/>
      <c r="B64" s="175"/>
      <c r="C64" s="22"/>
      <c r="D64" s="38"/>
      <c r="E64" s="133"/>
      <c r="F64" s="133"/>
      <c r="G64" s="183"/>
    </row>
    <row r="65" spans="1:7" x14ac:dyDescent="0.35">
      <c r="A65" s="125">
        <v>14</v>
      </c>
      <c r="B65" s="175">
        <v>2210511</v>
      </c>
      <c r="C65" s="22" t="s">
        <v>424</v>
      </c>
      <c r="D65" s="38" t="s">
        <v>228</v>
      </c>
      <c r="E65" s="133">
        <v>0</v>
      </c>
      <c r="F65" s="133"/>
      <c r="G65" s="183">
        <v>1000</v>
      </c>
    </row>
    <row r="66" spans="1:7" x14ac:dyDescent="0.35">
      <c r="A66" s="125"/>
      <c r="B66" s="121"/>
      <c r="C66" s="23" t="s">
        <v>3</v>
      </c>
      <c r="D66" s="37"/>
      <c r="E66" s="136">
        <f>E55+E53+E51+E49+E47+E45+E43+E41+E39+E57</f>
        <v>28000</v>
      </c>
      <c r="F66" s="136">
        <f t="shared" ref="F66" si="0">F55+F53+F51+F49+F47+F45+F43+F41+F39+F57</f>
        <v>0</v>
      </c>
      <c r="G66" s="279">
        <f>G55+G53+G51+G49+G47+G45+G43+G41+G39+G57+G59+G61+G63+G65</f>
        <v>15222</v>
      </c>
    </row>
    <row r="67" spans="1:7" s="17" customFormat="1" x14ac:dyDescent="0.35">
      <c r="A67" s="180"/>
      <c r="B67" s="181"/>
      <c r="C67" s="91" t="s">
        <v>195</v>
      </c>
      <c r="D67" s="182"/>
      <c r="E67" s="183"/>
      <c r="F67" s="183"/>
      <c r="G67" s="237"/>
    </row>
    <row r="68" spans="1:7" s="17" customFormat="1" x14ac:dyDescent="0.35">
      <c r="A68" s="219">
        <v>1</v>
      </c>
      <c r="B68" s="175">
        <v>2210708</v>
      </c>
      <c r="C68" s="10" t="s">
        <v>367</v>
      </c>
      <c r="D68" s="184" t="s">
        <v>294</v>
      </c>
      <c r="E68" s="183">
        <v>4000</v>
      </c>
      <c r="F68" s="183">
        <v>0</v>
      </c>
      <c r="G68" s="183">
        <v>2537</v>
      </c>
    </row>
    <row r="69" spans="1:7" s="17" customFormat="1" x14ac:dyDescent="0.35">
      <c r="A69" s="180"/>
      <c r="B69" s="50"/>
      <c r="C69" s="10"/>
      <c r="D69" s="182"/>
      <c r="E69" s="183"/>
      <c r="F69" s="183"/>
      <c r="G69" s="183"/>
    </row>
    <row r="70" spans="1:7" s="17" customFormat="1" ht="31" x14ac:dyDescent="0.35">
      <c r="A70" s="180">
        <v>2</v>
      </c>
      <c r="B70" s="175">
        <v>2210101</v>
      </c>
      <c r="C70" s="10" t="s">
        <v>462</v>
      </c>
      <c r="D70" s="73" t="s">
        <v>323</v>
      </c>
      <c r="E70" s="185">
        <v>4000</v>
      </c>
      <c r="F70" s="185">
        <v>0</v>
      </c>
      <c r="G70" s="185">
        <v>2537</v>
      </c>
    </row>
    <row r="71" spans="1:7" s="17" customFormat="1" x14ac:dyDescent="0.35">
      <c r="A71" s="180"/>
      <c r="B71" s="175"/>
      <c r="C71" s="145" t="s">
        <v>3</v>
      </c>
      <c r="D71" s="182"/>
      <c r="E71" s="186">
        <f>SUM(E68:E70)</f>
        <v>8000</v>
      </c>
      <c r="F71" s="186">
        <f>SUM(F68:F70)</f>
        <v>0</v>
      </c>
      <c r="G71" s="186">
        <f>SUM(G68:G70)</f>
        <v>5074</v>
      </c>
    </row>
    <row r="72" spans="1:7" x14ac:dyDescent="0.35">
      <c r="A72" s="125"/>
      <c r="B72" s="171"/>
      <c r="C72" s="63" t="s">
        <v>196</v>
      </c>
      <c r="D72" s="74"/>
      <c r="E72" s="133"/>
      <c r="F72" s="133"/>
      <c r="G72" s="237"/>
    </row>
    <row r="73" spans="1:7" x14ac:dyDescent="0.35">
      <c r="A73" s="313"/>
      <c r="B73" s="121">
        <v>2210511</v>
      </c>
      <c r="C73" s="312" t="s">
        <v>427</v>
      </c>
      <c r="D73" s="38" t="s">
        <v>228</v>
      </c>
      <c r="E73" s="135">
        <v>4000</v>
      </c>
      <c r="F73" s="135">
        <v>0</v>
      </c>
      <c r="G73" s="185">
        <v>0</v>
      </c>
    </row>
    <row r="74" spans="1:7" ht="31" x14ac:dyDescent="0.35">
      <c r="A74" s="313"/>
      <c r="B74" s="50">
        <v>2210101</v>
      </c>
      <c r="C74" s="312"/>
      <c r="D74" s="73" t="s">
        <v>323</v>
      </c>
      <c r="E74" s="135">
        <v>2000</v>
      </c>
      <c r="F74" s="135">
        <v>0</v>
      </c>
      <c r="G74" s="185">
        <v>5074</v>
      </c>
    </row>
    <row r="75" spans="1:7" x14ac:dyDescent="0.35">
      <c r="A75" s="313"/>
      <c r="B75" s="121">
        <v>2210203</v>
      </c>
      <c r="C75" s="312"/>
      <c r="D75" s="73" t="s">
        <v>295</v>
      </c>
      <c r="E75" s="135">
        <v>1500</v>
      </c>
      <c r="F75" s="135">
        <v>0</v>
      </c>
      <c r="G75" s="185">
        <v>0</v>
      </c>
    </row>
    <row r="76" spans="1:7" x14ac:dyDescent="0.35">
      <c r="A76" s="125"/>
      <c r="B76" s="121"/>
      <c r="C76" s="23" t="s">
        <v>3</v>
      </c>
      <c r="D76" s="74"/>
      <c r="E76" s="137">
        <f>SUM(E73:E75)</f>
        <v>7500</v>
      </c>
      <c r="F76" s="137">
        <f>SUM(F73:F75)</f>
        <v>0</v>
      </c>
      <c r="G76" s="186">
        <f>SUM(G73:G75)</f>
        <v>5074</v>
      </c>
    </row>
    <row r="77" spans="1:7" x14ac:dyDescent="0.35">
      <c r="A77" s="125"/>
      <c r="B77" s="171"/>
      <c r="C77" s="63" t="s">
        <v>232</v>
      </c>
      <c r="D77" s="74"/>
      <c r="E77" s="133"/>
      <c r="F77" s="133"/>
      <c r="G77" s="237"/>
    </row>
    <row r="78" spans="1:7" x14ac:dyDescent="0.35">
      <c r="A78" s="313">
        <v>1</v>
      </c>
      <c r="B78" s="121">
        <v>2210102</v>
      </c>
      <c r="C78" s="314" t="s">
        <v>105</v>
      </c>
      <c r="D78" s="22" t="s">
        <v>321</v>
      </c>
      <c r="E78" s="133">
        <v>1700</v>
      </c>
      <c r="F78" s="133">
        <v>0</v>
      </c>
      <c r="G78" s="183">
        <v>0</v>
      </c>
    </row>
    <row r="79" spans="1:7" x14ac:dyDescent="0.35">
      <c r="A79" s="313"/>
      <c r="B79" s="121">
        <v>2210505</v>
      </c>
      <c r="C79" s="315"/>
      <c r="D79" s="22" t="s">
        <v>310</v>
      </c>
      <c r="E79" s="135">
        <v>4800</v>
      </c>
      <c r="F79" s="135">
        <v>0</v>
      </c>
      <c r="G79" s="185">
        <v>4262</v>
      </c>
    </row>
    <row r="80" spans="1:7" x14ac:dyDescent="0.35">
      <c r="A80" s="313"/>
      <c r="B80" s="121">
        <v>2210904</v>
      </c>
      <c r="C80" s="315"/>
      <c r="D80" s="22" t="s">
        <v>322</v>
      </c>
      <c r="E80" s="135">
        <v>4800</v>
      </c>
      <c r="F80" s="135">
        <v>0</v>
      </c>
      <c r="G80" s="185">
        <v>6000</v>
      </c>
    </row>
    <row r="81" spans="1:8" ht="16" customHeight="1" x14ac:dyDescent="0.35">
      <c r="A81" s="126"/>
      <c r="B81" s="121">
        <v>2210101</v>
      </c>
      <c r="C81" s="315"/>
      <c r="D81" s="153" t="s">
        <v>323</v>
      </c>
      <c r="E81" s="135">
        <v>4500</v>
      </c>
      <c r="F81" s="135">
        <v>0</v>
      </c>
      <c r="G81" s="185">
        <v>0</v>
      </c>
    </row>
    <row r="82" spans="1:8" ht="14" customHeight="1" x14ac:dyDescent="0.35">
      <c r="A82" s="126"/>
      <c r="B82" s="121">
        <v>2210112</v>
      </c>
      <c r="C82" s="316"/>
      <c r="D82" s="154" t="s">
        <v>324</v>
      </c>
      <c r="E82" s="135">
        <v>2200</v>
      </c>
      <c r="F82" s="135">
        <v>0</v>
      </c>
      <c r="G82" s="185">
        <v>0</v>
      </c>
    </row>
    <row r="83" spans="1:8" x14ac:dyDescent="0.35">
      <c r="A83" s="125"/>
      <c r="B83" s="121"/>
      <c r="C83" s="24" t="s">
        <v>3</v>
      </c>
      <c r="D83" s="74"/>
      <c r="E83" s="137">
        <f t="shared" ref="E83" si="1">SUM(E78:E82)</f>
        <v>18000</v>
      </c>
      <c r="F83" s="137">
        <f t="shared" ref="F83:G83" si="2">SUM(F78:F82)</f>
        <v>0</v>
      </c>
      <c r="G83" s="186">
        <f t="shared" si="2"/>
        <v>10262</v>
      </c>
    </row>
    <row r="84" spans="1:8" x14ac:dyDescent="0.35">
      <c r="A84" s="125"/>
      <c r="B84" s="121"/>
      <c r="C84" s="38"/>
      <c r="D84" s="74"/>
      <c r="E84" s="138"/>
      <c r="F84" s="138"/>
      <c r="G84" s="239"/>
    </row>
    <row r="85" spans="1:8" x14ac:dyDescent="0.35">
      <c r="A85" s="125"/>
      <c r="B85" s="121"/>
      <c r="C85" s="63" t="s">
        <v>313</v>
      </c>
      <c r="D85" s="74"/>
      <c r="E85" s="138"/>
      <c r="F85" s="138"/>
      <c r="G85" s="239"/>
    </row>
    <row r="86" spans="1:8" x14ac:dyDescent="0.35">
      <c r="A86" s="304">
        <v>1</v>
      </c>
      <c r="B86" s="179">
        <v>2210101</v>
      </c>
      <c r="C86" s="22" t="s">
        <v>453</v>
      </c>
      <c r="D86" s="74" t="s">
        <v>454</v>
      </c>
      <c r="E86" s="139">
        <v>5000</v>
      </c>
      <c r="F86" s="139">
        <v>0</v>
      </c>
      <c r="G86" s="282">
        <v>2400</v>
      </c>
    </row>
    <row r="87" spans="1:8" ht="16" customHeight="1" x14ac:dyDescent="0.35">
      <c r="A87" s="304"/>
      <c r="B87" s="6">
        <v>2210711</v>
      </c>
      <c r="C87" s="22" t="s">
        <v>455</v>
      </c>
      <c r="D87" s="6" t="s">
        <v>374</v>
      </c>
      <c r="E87" s="139">
        <v>5000</v>
      </c>
      <c r="F87" s="139"/>
      <c r="G87" s="282">
        <v>2000</v>
      </c>
    </row>
    <row r="88" spans="1:8" ht="16.5" customHeight="1" x14ac:dyDescent="0.35">
      <c r="A88" s="304"/>
      <c r="B88" s="179">
        <v>2210102</v>
      </c>
      <c r="C88" s="22" t="s">
        <v>456</v>
      </c>
      <c r="D88" s="74" t="s">
        <v>321</v>
      </c>
      <c r="E88" s="139">
        <v>0</v>
      </c>
      <c r="F88" s="139">
        <v>0</v>
      </c>
      <c r="G88" s="282">
        <v>3328</v>
      </c>
    </row>
    <row r="89" spans="1:8" x14ac:dyDescent="0.35">
      <c r="A89" s="125"/>
      <c r="B89" s="121"/>
      <c r="C89" s="38"/>
      <c r="D89" s="74"/>
      <c r="E89" s="136">
        <f>SUM(E86:E88)</f>
        <v>10000</v>
      </c>
      <c r="F89" s="136">
        <f t="shared" ref="F89:G89" si="3">SUM(F86:F88)</f>
        <v>0</v>
      </c>
      <c r="G89" s="279">
        <f t="shared" si="3"/>
        <v>7728</v>
      </c>
    </row>
    <row r="90" spans="1:8" x14ac:dyDescent="0.35">
      <c r="A90" s="127"/>
      <c r="B90" s="121"/>
      <c r="C90" s="38"/>
      <c r="D90" s="74"/>
      <c r="E90" s="227"/>
      <c r="F90" s="136"/>
      <c r="G90" s="283"/>
    </row>
    <row r="91" spans="1:8" x14ac:dyDescent="0.35">
      <c r="A91" s="127"/>
      <c r="B91" s="121"/>
      <c r="C91" s="23" t="s">
        <v>439</v>
      </c>
      <c r="D91" s="74"/>
      <c r="E91" s="227"/>
      <c r="F91" s="136"/>
      <c r="G91" s="283">
        <f>G89+G83+G76+G71+G37+G66</f>
        <v>56205</v>
      </c>
    </row>
    <row r="92" spans="1:8" x14ac:dyDescent="0.35">
      <c r="A92" s="127"/>
      <c r="B92" s="121"/>
      <c r="C92" s="23"/>
      <c r="D92" s="74"/>
      <c r="E92" s="227"/>
      <c r="F92" s="136"/>
      <c r="G92" s="283"/>
    </row>
    <row r="93" spans="1:8" x14ac:dyDescent="0.35">
      <c r="A93" s="127"/>
      <c r="B93" s="121">
        <v>2210905</v>
      </c>
      <c r="C93" s="7" t="s">
        <v>440</v>
      </c>
      <c r="D93" s="74"/>
      <c r="E93" s="227"/>
      <c r="F93" s="136"/>
      <c r="G93" s="283">
        <v>634000</v>
      </c>
    </row>
    <row r="94" spans="1:8" ht="16" thickBot="1" x14ac:dyDescent="0.4">
      <c r="A94" s="127"/>
      <c r="B94" s="121"/>
      <c r="C94" s="38"/>
      <c r="D94" s="74"/>
      <c r="E94" s="227"/>
      <c r="F94" s="136"/>
      <c r="G94" s="283"/>
    </row>
    <row r="95" spans="1:8" ht="16" thickBot="1" x14ac:dyDescent="0.4">
      <c r="A95" s="123"/>
      <c r="B95" s="177"/>
      <c r="C95" s="25" t="s">
        <v>89</v>
      </c>
      <c r="D95" s="44"/>
      <c r="E95" s="228">
        <f>E89+E83+E76+E71+E66+E37</f>
        <v>96500</v>
      </c>
      <c r="F95" s="226">
        <f>F89+F83+F76+F71+F66+F37</f>
        <v>0</v>
      </c>
      <c r="G95" s="284">
        <f>G91+G93</f>
        <v>690205</v>
      </c>
      <c r="H95" s="30"/>
    </row>
    <row r="99" spans="2:3" x14ac:dyDescent="0.35">
      <c r="B99" s="178"/>
      <c r="C99" s="26"/>
    </row>
  </sheetData>
  <mergeCells count="14">
    <mergeCell ref="A1:G1"/>
    <mergeCell ref="A17:A19"/>
    <mergeCell ref="C17:C19"/>
    <mergeCell ref="A6:A9"/>
    <mergeCell ref="C6:C9"/>
    <mergeCell ref="C21:C24"/>
    <mergeCell ref="A86:A88"/>
    <mergeCell ref="A78:A80"/>
    <mergeCell ref="C73:C75"/>
    <mergeCell ref="A73:A75"/>
    <mergeCell ref="C78:C82"/>
    <mergeCell ref="C30:C31"/>
    <mergeCell ref="A30:A31"/>
    <mergeCell ref="A21:A24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47AD3-D927-4471-993A-52FA91FBF498}">
  <dimension ref="A1:H19"/>
  <sheetViews>
    <sheetView workbookViewId="0">
      <selection activeCell="F20" sqref="F20"/>
    </sheetView>
  </sheetViews>
  <sheetFormatPr defaultRowHeight="14.5" x14ac:dyDescent="0.35"/>
  <cols>
    <col min="1" max="1" width="5.453125" customWidth="1"/>
    <col min="2" max="2" width="12.1796875" customWidth="1"/>
    <col min="3" max="3" width="60.54296875" customWidth="1"/>
    <col min="4" max="4" width="12.36328125" hidden="1" customWidth="1"/>
    <col min="5" max="5" width="12.36328125" style="1" hidden="1" customWidth="1"/>
    <col min="6" max="6" width="15.36328125" customWidth="1"/>
  </cols>
  <sheetData>
    <row r="1" spans="1:8" ht="15.5" x14ac:dyDescent="0.35">
      <c r="A1" s="305" t="s">
        <v>361</v>
      </c>
      <c r="B1" s="305"/>
      <c r="C1" s="305"/>
      <c r="D1" s="305"/>
      <c r="E1" s="305"/>
      <c r="F1" s="305"/>
      <c r="G1" s="195"/>
      <c r="H1" s="195"/>
    </row>
    <row r="2" spans="1:8" ht="46" customHeight="1" x14ac:dyDescent="0.35">
      <c r="A2" s="63" t="s">
        <v>349</v>
      </c>
      <c r="B2" s="131" t="s">
        <v>354</v>
      </c>
      <c r="C2" s="63" t="s">
        <v>350</v>
      </c>
      <c r="D2" s="192" t="s">
        <v>379</v>
      </c>
      <c r="E2" s="269" t="s">
        <v>407</v>
      </c>
      <c r="F2" s="192" t="s">
        <v>409</v>
      </c>
    </row>
    <row r="3" spans="1:8" ht="15.5" x14ac:dyDescent="0.35">
      <c r="A3" s="22">
        <v>1</v>
      </c>
      <c r="B3" s="22">
        <v>2210711</v>
      </c>
      <c r="C3" s="22" t="s">
        <v>38</v>
      </c>
      <c r="D3" s="43">
        <v>73000</v>
      </c>
      <c r="E3" s="43">
        <v>15890</v>
      </c>
      <c r="F3" s="19">
        <v>73000</v>
      </c>
    </row>
    <row r="4" spans="1:8" ht="15.5" x14ac:dyDescent="0.35">
      <c r="A4" s="22">
        <v>2</v>
      </c>
      <c r="B4" s="7">
        <v>3112211</v>
      </c>
      <c r="C4" s="22" t="s">
        <v>351</v>
      </c>
      <c r="D4" s="43">
        <v>2000</v>
      </c>
      <c r="E4" s="43">
        <v>0</v>
      </c>
      <c r="F4" s="19">
        <v>2000</v>
      </c>
    </row>
    <row r="5" spans="1:8" ht="15.5" x14ac:dyDescent="0.35">
      <c r="A5" s="22">
        <v>3</v>
      </c>
      <c r="B5" s="22">
        <v>2210505</v>
      </c>
      <c r="C5" s="22" t="s">
        <v>352</v>
      </c>
      <c r="D5" s="43">
        <v>25000</v>
      </c>
      <c r="E5" s="43">
        <v>9320</v>
      </c>
      <c r="F5" s="19">
        <v>25000</v>
      </c>
    </row>
    <row r="6" spans="1:8" ht="15.5" x14ac:dyDescent="0.35">
      <c r="A6" s="204"/>
      <c r="B6" s="204"/>
      <c r="C6" s="205" t="s">
        <v>76</v>
      </c>
      <c r="D6" s="156">
        <f>D3+D4+D5</f>
        <v>100000</v>
      </c>
      <c r="E6" s="37">
        <f>E3+E4+E5</f>
        <v>25210</v>
      </c>
      <c r="F6" s="114">
        <f>F3+F4+F5</f>
        <v>100000</v>
      </c>
    </row>
    <row r="9" spans="1:8" ht="23.5" customHeight="1" x14ac:dyDescent="0.35">
      <c r="A9" s="306" t="s">
        <v>385</v>
      </c>
      <c r="B9" s="306"/>
      <c r="C9" s="306"/>
      <c r="D9" s="306"/>
      <c r="E9" s="306"/>
      <c r="F9" s="306"/>
    </row>
    <row r="10" spans="1:8" ht="45.5" x14ac:dyDescent="0.35">
      <c r="A10" s="63" t="s">
        <v>349</v>
      </c>
      <c r="B10" s="131" t="s">
        <v>354</v>
      </c>
      <c r="C10" s="63" t="s">
        <v>350</v>
      </c>
      <c r="D10" s="192" t="s">
        <v>379</v>
      </c>
      <c r="E10" s="269" t="s">
        <v>407</v>
      </c>
      <c r="F10" s="192" t="s">
        <v>414</v>
      </c>
    </row>
    <row r="11" spans="1:8" ht="15.5" x14ac:dyDescent="0.35">
      <c r="A11" s="22">
        <v>1</v>
      </c>
      <c r="B11" s="22">
        <v>2210511</v>
      </c>
      <c r="C11" s="22" t="s">
        <v>386</v>
      </c>
      <c r="D11" s="43">
        <v>5000</v>
      </c>
      <c r="E11" s="43">
        <v>0</v>
      </c>
      <c r="F11" s="19">
        <v>7500</v>
      </c>
    </row>
    <row r="12" spans="1:8" ht="15.5" x14ac:dyDescent="0.35">
      <c r="A12" s="22">
        <v>2</v>
      </c>
      <c r="B12" s="7">
        <v>2210709</v>
      </c>
      <c r="C12" s="22" t="s">
        <v>387</v>
      </c>
      <c r="D12" s="43">
        <v>3000</v>
      </c>
      <c r="E12" s="43">
        <v>0</v>
      </c>
      <c r="F12" s="19">
        <v>7500</v>
      </c>
    </row>
    <row r="13" spans="1:8" ht="15.5" hidden="1" customHeight="1" x14ac:dyDescent="0.35">
      <c r="A13" s="22">
        <v>3</v>
      </c>
      <c r="B13" s="22">
        <v>2210709</v>
      </c>
      <c r="C13" s="22" t="s">
        <v>388</v>
      </c>
      <c r="D13" s="43">
        <v>10000</v>
      </c>
      <c r="E13" s="43">
        <v>0</v>
      </c>
      <c r="F13" s="19">
        <v>0</v>
      </c>
    </row>
    <row r="14" spans="1:8" ht="15.5" hidden="1" x14ac:dyDescent="0.35">
      <c r="A14" s="22">
        <v>4</v>
      </c>
      <c r="B14" s="22">
        <v>2210904</v>
      </c>
      <c r="C14" s="22" t="s">
        <v>389</v>
      </c>
      <c r="D14" s="43">
        <v>5000</v>
      </c>
      <c r="E14" s="43">
        <v>0</v>
      </c>
      <c r="F14" s="19">
        <v>0</v>
      </c>
    </row>
    <row r="15" spans="1:8" ht="15.5" hidden="1" x14ac:dyDescent="0.35">
      <c r="A15" s="22">
        <v>5</v>
      </c>
      <c r="B15" s="22">
        <v>2210511</v>
      </c>
      <c r="C15" s="22" t="s">
        <v>390</v>
      </c>
      <c r="D15" s="43">
        <v>3000</v>
      </c>
      <c r="E15" s="43">
        <v>0</v>
      </c>
      <c r="F15" s="19">
        <v>0</v>
      </c>
    </row>
    <row r="16" spans="1:8" ht="15.5" hidden="1" x14ac:dyDescent="0.35">
      <c r="A16" s="22">
        <v>6</v>
      </c>
      <c r="B16" s="22">
        <v>2210511</v>
      </c>
      <c r="C16" s="22" t="s">
        <v>391</v>
      </c>
      <c r="D16" s="43">
        <v>6000</v>
      </c>
      <c r="E16" s="43">
        <v>0</v>
      </c>
      <c r="F16" s="19">
        <v>0</v>
      </c>
    </row>
    <row r="17" spans="1:6" ht="15.5" x14ac:dyDescent="0.35">
      <c r="A17" s="204">
        <v>3</v>
      </c>
      <c r="B17" s="22">
        <v>2210511</v>
      </c>
      <c r="C17" s="22" t="s">
        <v>420</v>
      </c>
      <c r="D17" s="43">
        <v>8000</v>
      </c>
      <c r="E17" s="43">
        <v>0</v>
      </c>
      <c r="F17" s="19">
        <v>20000</v>
      </c>
    </row>
    <row r="18" spans="1:6" ht="15.5" x14ac:dyDescent="0.35">
      <c r="A18" s="204">
        <v>4</v>
      </c>
      <c r="B18" s="6">
        <v>2210101</v>
      </c>
      <c r="C18" s="10" t="s">
        <v>32</v>
      </c>
      <c r="D18" s="43">
        <v>0</v>
      </c>
      <c r="E18" s="43"/>
      <c r="F18" s="19">
        <v>5000</v>
      </c>
    </row>
    <row r="19" spans="1:6" ht="15.5" x14ac:dyDescent="0.35">
      <c r="A19" s="204"/>
      <c r="B19" s="204"/>
      <c r="C19" s="205" t="s">
        <v>76</v>
      </c>
      <c r="D19" s="156">
        <f>D17+D16+D15+D14+D13+D12+D11</f>
        <v>40000</v>
      </c>
      <c r="E19" s="37">
        <f>E17+E16+E15+E14+E13+E12+E11</f>
        <v>0</v>
      </c>
      <c r="F19" s="114">
        <f>F11+F12+F17+F18</f>
        <v>40000</v>
      </c>
    </row>
  </sheetData>
  <mergeCells count="2">
    <mergeCell ref="A1:F1"/>
    <mergeCell ref="A9:F9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1"/>
  <sheetViews>
    <sheetView workbookViewId="0">
      <selection activeCell="Z8" sqref="Z8"/>
    </sheetView>
  </sheetViews>
  <sheetFormatPr defaultRowHeight="14.5" x14ac:dyDescent="0.35"/>
  <cols>
    <col min="2" max="4" width="13.26953125" hidden="1" customWidth="1"/>
    <col min="5" max="5" width="0" hidden="1" customWidth="1"/>
    <col min="6" max="6" width="13.26953125" hidden="1" customWidth="1"/>
    <col min="7" max="7" width="11.54296875" hidden="1" customWidth="1"/>
    <col min="8" max="8" width="0" hidden="1" customWidth="1"/>
    <col min="9" max="9" width="13.26953125" hidden="1" customWidth="1"/>
    <col min="10" max="10" width="11.54296875" hidden="1" customWidth="1"/>
    <col min="11" max="11" width="0" hidden="1" customWidth="1"/>
    <col min="12" max="12" width="13.26953125" hidden="1" customWidth="1"/>
    <col min="13" max="13" width="11.54296875" hidden="1" customWidth="1"/>
    <col min="15" max="15" width="14.26953125" bestFit="1" customWidth="1"/>
    <col min="16" max="16" width="13.26953125" bestFit="1" customWidth="1"/>
    <col min="19" max="20" width="13.26953125" bestFit="1" customWidth="1"/>
    <col min="21" max="21" width="11.54296875" bestFit="1" customWidth="1"/>
    <col min="23" max="23" width="14.26953125" bestFit="1" customWidth="1"/>
    <col min="24" max="24" width="13.26953125" bestFit="1" customWidth="1"/>
    <col min="25" max="25" width="14.26953125" bestFit="1" customWidth="1"/>
  </cols>
  <sheetData>
    <row r="1" spans="1:26" x14ac:dyDescent="0.35">
      <c r="O1" t="s">
        <v>3</v>
      </c>
      <c r="S1">
        <v>2018</v>
      </c>
      <c r="W1" s="323" t="s">
        <v>113</v>
      </c>
      <c r="X1" s="323"/>
    </row>
    <row r="2" spans="1:26" x14ac:dyDescent="0.35">
      <c r="B2">
        <v>2019</v>
      </c>
      <c r="C2">
        <v>2020</v>
      </c>
      <c r="D2">
        <v>2021</v>
      </c>
      <c r="F2" t="s">
        <v>111</v>
      </c>
      <c r="G2" t="s">
        <v>112</v>
      </c>
      <c r="I2" t="s">
        <v>111</v>
      </c>
      <c r="J2" t="s">
        <v>112</v>
      </c>
      <c r="L2" t="s">
        <v>111</v>
      </c>
      <c r="M2" t="s">
        <v>112</v>
      </c>
      <c r="O2" t="s">
        <v>93</v>
      </c>
      <c r="P2" t="s">
        <v>92</v>
      </c>
      <c r="T2" t="s">
        <v>93</v>
      </c>
      <c r="U2" t="s">
        <v>92</v>
      </c>
      <c r="W2" t="s">
        <v>93</v>
      </c>
      <c r="X2" t="s">
        <v>92</v>
      </c>
    </row>
    <row r="3" spans="1:26" x14ac:dyDescent="0.35">
      <c r="A3" t="s">
        <v>106</v>
      </c>
      <c r="B3" s="1">
        <v>1871220.07</v>
      </c>
      <c r="C3" s="1">
        <f>B3*3.5403384658866%+B3</f>
        <v>1937467.5939196001</v>
      </c>
      <c r="D3" s="1">
        <f>C3*3.5403384658866%+C3</f>
        <v>2006060.5044112233</v>
      </c>
      <c r="E3" s="1"/>
      <c r="F3" s="1">
        <f>B3-G3</f>
        <v>1533070.07</v>
      </c>
      <c r="G3" s="1">
        <v>338150</v>
      </c>
      <c r="H3" s="1"/>
      <c r="I3" s="1">
        <f t="shared" ref="I3:J7" si="0">F3*3.5403384658866%+F3</f>
        <v>1587345.9393972047</v>
      </c>
      <c r="J3" s="1">
        <f t="shared" si="0"/>
        <v>350121.65452239552</v>
      </c>
      <c r="K3" s="1"/>
      <c r="L3" s="1">
        <f t="shared" ref="L3:M7" si="1">I3*3.5403384658866%+I3</f>
        <v>1643543.358276373</v>
      </c>
      <c r="M3" s="1">
        <f t="shared" si="1"/>
        <v>362517.14613485045</v>
      </c>
      <c r="N3" s="1"/>
      <c r="O3" s="2">
        <f t="shared" ref="O3:P7" si="2">F3+I3+L3</f>
        <v>4763959.3676735777</v>
      </c>
      <c r="P3" s="2">
        <f t="shared" si="2"/>
        <v>1050788.8006572458</v>
      </c>
      <c r="Q3" s="2">
        <f>P3/(O3+P3)*100</f>
        <v>18.071097324217984</v>
      </c>
      <c r="S3" s="1">
        <v>1051655.4099999999</v>
      </c>
      <c r="T3" s="2">
        <f>S3-U3</f>
        <v>861609.73734349629</v>
      </c>
      <c r="U3" s="1">
        <f>S3*Q3%</f>
        <v>190045.67265650365</v>
      </c>
      <c r="W3" s="2">
        <f t="shared" ref="W3:X7" si="3">O3+T3</f>
        <v>5625569.1050170744</v>
      </c>
      <c r="X3" s="2">
        <f t="shared" si="3"/>
        <v>1240834.4733137495</v>
      </c>
      <c r="Y3" s="2">
        <f t="shared" ref="Y3:Y8" si="4">W3+X3</f>
        <v>6866403.5783308242</v>
      </c>
      <c r="Z3" s="3">
        <f>Y3/Y8*100</f>
        <v>32.441422637597803</v>
      </c>
    </row>
    <row r="4" spans="1:26" x14ac:dyDescent="0.35">
      <c r="A4" t="s">
        <v>107</v>
      </c>
      <c r="B4" s="1">
        <v>1266562.76</v>
      </c>
      <c r="C4" s="1">
        <f t="shared" ref="C4:D7" si="5">B4*3.5403384658866%+B4</f>
        <v>1311403.368586875</v>
      </c>
      <c r="D4" s="1">
        <f t="shared" si="5"/>
        <v>1357831.4864878887</v>
      </c>
      <c r="E4" s="1"/>
      <c r="F4" s="1">
        <f>B4-G4</f>
        <v>1261562.76</v>
      </c>
      <c r="G4" s="1">
        <v>5000</v>
      </c>
      <c r="H4" s="1"/>
      <c r="I4" s="1">
        <f t="shared" si="0"/>
        <v>1306226.3516635806</v>
      </c>
      <c r="J4" s="1">
        <f t="shared" si="0"/>
        <v>5177.0169232943299</v>
      </c>
      <c r="K4" s="1"/>
      <c r="L4" s="1">
        <f t="shared" si="1"/>
        <v>1352471.1856430736</v>
      </c>
      <c r="M4" s="1">
        <f t="shared" si="1"/>
        <v>5360.3008448151777</v>
      </c>
      <c r="N4" s="1"/>
      <c r="O4" s="2">
        <f t="shared" si="2"/>
        <v>3920260.2973066545</v>
      </c>
      <c r="P4" s="2">
        <f t="shared" si="2"/>
        <v>15537.317768109508</v>
      </c>
      <c r="Q4" s="2">
        <f>P4/(O4+P4)*100</f>
        <v>0.39476922564816286</v>
      </c>
      <c r="S4" s="1">
        <v>420000</v>
      </c>
      <c r="T4" s="2">
        <f>S4-U4</f>
        <v>418341.96925227769</v>
      </c>
      <c r="U4" s="1">
        <f>S4*Q4%</f>
        <v>1658.0307477222839</v>
      </c>
      <c r="W4" s="2">
        <f t="shared" si="3"/>
        <v>4338602.2665589321</v>
      </c>
      <c r="X4" s="2">
        <f t="shared" si="3"/>
        <v>17195.348515831793</v>
      </c>
      <c r="Y4" s="2">
        <f t="shared" si="4"/>
        <v>4355797.615074764</v>
      </c>
      <c r="Z4" s="3">
        <f>Y4/Y8*100</f>
        <v>20.5796629549165</v>
      </c>
    </row>
    <row r="5" spans="1:26" x14ac:dyDescent="0.35">
      <c r="A5" t="s">
        <v>108</v>
      </c>
      <c r="B5" s="1">
        <v>2024133.21</v>
      </c>
      <c r="C5" s="1">
        <f t="shared" si="5"/>
        <v>2095794.3766344152</v>
      </c>
      <c r="D5" s="1">
        <f t="shared" si="5"/>
        <v>2169992.5911162919</v>
      </c>
      <c r="E5" s="1"/>
      <c r="F5" s="1">
        <f>B5-G5</f>
        <v>2008633.21</v>
      </c>
      <c r="G5" s="1">
        <v>15500</v>
      </c>
      <c r="H5" s="1"/>
      <c r="I5" s="1">
        <f t="shared" si="0"/>
        <v>2079745.6241722028</v>
      </c>
      <c r="J5" s="1">
        <f t="shared" si="0"/>
        <v>16048.752462212424</v>
      </c>
      <c r="K5" s="1"/>
      <c r="L5" s="1">
        <f t="shared" si="1"/>
        <v>2153375.6584973647</v>
      </c>
      <c r="M5" s="1">
        <f t="shared" si="1"/>
        <v>16616.932618927054</v>
      </c>
      <c r="N5" s="1"/>
      <c r="O5" s="2">
        <f t="shared" si="2"/>
        <v>6241754.4926695675</v>
      </c>
      <c r="P5" s="2">
        <f t="shared" si="2"/>
        <v>48165.685081139483</v>
      </c>
      <c r="Q5" s="2">
        <f>P5/(O5+P5)*100</f>
        <v>0.76575987802700007</v>
      </c>
      <c r="S5" s="1">
        <v>1291865.6599999999</v>
      </c>
      <c r="T5" s="2">
        <f>S5-U5</f>
        <v>1281973.0710977111</v>
      </c>
      <c r="U5" s="1">
        <f>S5*Q5%</f>
        <v>9892.5889022886986</v>
      </c>
      <c r="W5" s="2">
        <f t="shared" si="3"/>
        <v>7523727.5637672786</v>
      </c>
      <c r="X5" s="2">
        <f t="shared" si="3"/>
        <v>58058.273983428182</v>
      </c>
      <c r="Y5" s="2">
        <f t="shared" si="4"/>
        <v>7581785.8377507068</v>
      </c>
      <c r="Z5" s="3">
        <f>Y5/Y8*100</f>
        <v>35.821360615394575</v>
      </c>
    </row>
    <row r="6" spans="1:26" x14ac:dyDescent="0.35">
      <c r="A6" t="s">
        <v>109</v>
      </c>
      <c r="B6" s="1">
        <v>630592.39</v>
      </c>
      <c r="C6" s="1">
        <f t="shared" si="5"/>
        <v>652917.49494612368</v>
      </c>
      <c r="D6" s="1">
        <f t="shared" si="5"/>
        <v>676032.98417020449</v>
      </c>
      <c r="E6" s="1"/>
      <c r="F6" s="1">
        <f>B6-G6</f>
        <v>628092.39</v>
      </c>
      <c r="G6" s="1">
        <v>2500</v>
      </c>
      <c r="H6" s="1"/>
      <c r="I6" s="1">
        <f t="shared" si="0"/>
        <v>650328.98648447648</v>
      </c>
      <c r="J6" s="1">
        <f t="shared" si="0"/>
        <v>2588.5084616471649</v>
      </c>
      <c r="K6" s="1"/>
      <c r="L6" s="1">
        <f t="shared" si="1"/>
        <v>673352.83374779683</v>
      </c>
      <c r="M6" s="1">
        <f t="shared" si="1"/>
        <v>2680.1504224075888</v>
      </c>
      <c r="N6" s="1"/>
      <c r="O6" s="2">
        <f t="shared" si="2"/>
        <v>1951774.2102322732</v>
      </c>
      <c r="P6" s="2">
        <f t="shared" si="2"/>
        <v>7768.6588840547538</v>
      </c>
      <c r="Q6" s="2">
        <f>P6/(O6+P6)*100</f>
        <v>0.39645261180522651</v>
      </c>
      <c r="S6" s="1">
        <v>258790.18</v>
      </c>
      <c r="T6" s="2">
        <f>S6-U6</f>
        <v>257764.19957229454</v>
      </c>
      <c r="U6" s="1">
        <f>S6*Q6%</f>
        <v>1025.980427705447</v>
      </c>
      <c r="W6" s="2">
        <f t="shared" si="3"/>
        <v>2209538.4098045677</v>
      </c>
      <c r="X6" s="2">
        <f t="shared" si="3"/>
        <v>8794.6393117602001</v>
      </c>
      <c r="Y6" s="2">
        <f t="shared" si="4"/>
        <v>2218333.0491163279</v>
      </c>
      <c r="Z6" s="3">
        <f>Y6/Y8*100</f>
        <v>10.480869523085651</v>
      </c>
    </row>
    <row r="7" spans="1:26" x14ac:dyDescent="0.35">
      <c r="A7" t="s">
        <v>110</v>
      </c>
      <c r="B7" s="1">
        <v>30000</v>
      </c>
      <c r="C7" s="1">
        <f t="shared" si="5"/>
        <v>31062.101539765979</v>
      </c>
      <c r="D7" s="1">
        <f t="shared" si="5"/>
        <v>32161.80506889107</v>
      </c>
      <c r="E7" s="1"/>
      <c r="F7" s="1">
        <f>B7-G7</f>
        <v>30000</v>
      </c>
      <c r="G7" s="1">
        <v>0</v>
      </c>
      <c r="H7" s="1"/>
      <c r="I7" s="1">
        <f t="shared" si="0"/>
        <v>31062.101539765979</v>
      </c>
      <c r="J7" s="1">
        <f t="shared" si="0"/>
        <v>0</v>
      </c>
      <c r="K7" s="1"/>
      <c r="L7" s="1">
        <f t="shared" si="1"/>
        <v>32161.80506889107</v>
      </c>
      <c r="M7" s="1">
        <f t="shared" si="1"/>
        <v>0</v>
      </c>
      <c r="N7" s="1"/>
      <c r="O7" s="2">
        <f t="shared" si="2"/>
        <v>93223.906608657053</v>
      </c>
      <c r="P7" s="2">
        <f t="shared" si="2"/>
        <v>0</v>
      </c>
      <c r="Q7" s="2">
        <f>P7/(O7+P7)*100</f>
        <v>0</v>
      </c>
      <c r="S7" s="1">
        <v>50000</v>
      </c>
      <c r="T7" s="2">
        <f>S7-U7</f>
        <v>50000</v>
      </c>
      <c r="U7" s="1">
        <f>S7*Q7%</f>
        <v>0</v>
      </c>
      <c r="W7" s="2">
        <f t="shared" si="3"/>
        <v>143223.90660865704</v>
      </c>
      <c r="X7" s="2">
        <f t="shared" si="3"/>
        <v>0</v>
      </c>
      <c r="Y7" s="2">
        <f t="shared" si="4"/>
        <v>143223.90660865704</v>
      </c>
      <c r="Z7" s="3">
        <f>Y7/Y8*100</f>
        <v>0.67668426900546164</v>
      </c>
    </row>
    <row r="8" spans="1:26" x14ac:dyDescent="0.35">
      <c r="B8" s="2">
        <f>SUM(B3:B7)</f>
        <v>5822508.4299999997</v>
      </c>
      <c r="C8" s="1">
        <f>SUM(C3:C7)</f>
        <v>6028644.9356267806</v>
      </c>
      <c r="D8" s="1">
        <f>SUM(D3:D7)</f>
        <v>6242079.3712545</v>
      </c>
      <c r="F8" s="1">
        <f>SUM(F3:F7)</f>
        <v>5461358.4299999997</v>
      </c>
      <c r="G8" s="1">
        <f>SUM(G3:G7)</f>
        <v>361150</v>
      </c>
      <c r="H8" s="1"/>
      <c r="I8" s="1">
        <f>SUM(I3:I7)</f>
        <v>5654709.0032572309</v>
      </c>
      <c r="J8" s="1">
        <f>SUM(J3:J7)</f>
        <v>373935.93236954941</v>
      </c>
      <c r="K8" s="1"/>
      <c r="L8" s="1">
        <f>SUM(L3:L7)</f>
        <v>5854904.8412334993</v>
      </c>
      <c r="M8" s="1">
        <f>SUM(M3:M7)</f>
        <v>387174.53002100025</v>
      </c>
      <c r="N8" s="1"/>
      <c r="O8" s="1">
        <f>SUM(O3:O7)</f>
        <v>16970972.274490729</v>
      </c>
      <c r="P8" s="2">
        <f>G8+J8+M8</f>
        <v>1122260.4623905497</v>
      </c>
      <c r="S8" s="2">
        <f>SUM(S3:S7)</f>
        <v>3072311.25</v>
      </c>
      <c r="T8" s="1">
        <f>SUM(T3:T7)</f>
        <v>2869688.9772657794</v>
      </c>
      <c r="U8" s="1">
        <f>SUM(U3:U7)</f>
        <v>202622.27273422008</v>
      </c>
      <c r="W8" s="2">
        <f>SUM(W3:W7)</f>
        <v>19840661.251756512</v>
      </c>
      <c r="X8" s="2">
        <f>SUM(X3:X7)</f>
        <v>1324882.7351247699</v>
      </c>
      <c r="Y8" s="2">
        <f t="shared" si="4"/>
        <v>21165543.986881282</v>
      </c>
    </row>
    <row r="9" spans="1:26" x14ac:dyDescent="0.35">
      <c r="F9" s="1"/>
      <c r="G9" s="1"/>
      <c r="H9" s="1"/>
      <c r="I9" s="1"/>
      <c r="J9" s="1"/>
      <c r="K9" s="1"/>
      <c r="L9" s="1"/>
      <c r="M9" s="1"/>
      <c r="N9" s="1"/>
    </row>
    <row r="10" spans="1:26" x14ac:dyDescent="0.35">
      <c r="F10" s="1"/>
      <c r="G10" s="1"/>
      <c r="H10" s="1"/>
      <c r="I10" s="1"/>
      <c r="J10" s="1"/>
      <c r="K10" s="1"/>
      <c r="L10" s="1"/>
      <c r="M10" s="1"/>
      <c r="N10" s="1"/>
    </row>
    <row r="11" spans="1:26" x14ac:dyDescent="0.35">
      <c r="F11" s="1"/>
      <c r="G11" s="1"/>
      <c r="H11" s="1"/>
      <c r="I11" s="1"/>
      <c r="J11" s="1"/>
      <c r="K11" s="1"/>
      <c r="L11" s="1"/>
      <c r="M11" s="1"/>
      <c r="N11" s="1"/>
    </row>
  </sheetData>
  <mergeCells count="1">
    <mergeCell ref="W1:X1"/>
  </mergeCells>
  <pageMargins left="0.7" right="0.7" top="0.75" bottom="0.75" header="0.3" footer="0.3"/>
  <pageSetup orientation="portrait" r:id="rId1"/>
  <ignoredErrors>
    <ignoredError sqref="B8 D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REVENUE-ALL SOURCES</vt:lpstr>
      <vt:lpstr>IGF</vt:lpstr>
      <vt:lpstr>DACF</vt:lpstr>
      <vt:lpstr>DDF</vt:lpstr>
      <vt:lpstr>PWD</vt:lpstr>
      <vt:lpstr>MP</vt:lpstr>
      <vt:lpstr>GoG</vt:lpstr>
      <vt:lpstr>S-NET &amp; UNICEF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BUDGET</cp:lastModifiedBy>
  <cp:lastPrinted>2025-10-30T14:09:32Z</cp:lastPrinted>
  <dcterms:created xsi:type="dcterms:W3CDTF">2018-06-15T07:38:17Z</dcterms:created>
  <dcterms:modified xsi:type="dcterms:W3CDTF">2025-12-10T12:28:07Z</dcterms:modified>
</cp:coreProperties>
</file>